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2. Oriente" sheetId="26" r:id="rId3"/>
    <sheet name="3. Amazonas" sheetId="18" r:id="rId4"/>
    <sheet name="4. Loreto" sheetId="19" r:id="rId5"/>
    <sheet name="5. San Martín" sheetId="20" r:id="rId6"/>
    <sheet name="6. Ucayali" sheetId="21" r:id="rId7"/>
    <sheet name="Hoja1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N16" i="26" l="1"/>
  <c r="N17" i="26"/>
  <c r="N18" i="26"/>
  <c r="N19" i="26"/>
  <c r="N15" i="26"/>
  <c r="I92" i="26" l="1"/>
  <c r="I88" i="26"/>
  <c r="J93" i="26"/>
  <c r="H93" i="26"/>
  <c r="I93" i="26" s="1"/>
  <c r="K92" i="26"/>
  <c r="K91" i="26"/>
  <c r="K90" i="26"/>
  <c r="K89" i="26"/>
  <c r="K88" i="26"/>
  <c r="K87" i="26"/>
  <c r="K86" i="26"/>
  <c r="K85" i="26"/>
  <c r="I86" i="26" l="1"/>
  <c r="I90" i="26"/>
  <c r="K93" i="26"/>
  <c r="I87" i="26"/>
  <c r="I91" i="26"/>
  <c r="I85" i="26"/>
  <c r="C79" i="26" s="1"/>
  <c r="I89" i="26"/>
  <c r="U14" i="26"/>
  <c r="U13" i="26"/>
  <c r="U12" i="26"/>
  <c r="U15" i="26"/>
  <c r="C199" i="18"/>
  <c r="C150" i="18"/>
  <c r="C101" i="18"/>
  <c r="C52" i="18"/>
  <c r="C182" i="19" l="1"/>
  <c r="C182" i="18"/>
  <c r="C169" i="18"/>
  <c r="C133" i="18"/>
  <c r="C120" i="18"/>
  <c r="C84" i="21"/>
  <c r="C84" i="18"/>
  <c r="C35" i="20"/>
  <c r="C35" i="19"/>
  <c r="C71" i="18"/>
  <c r="C35" i="18"/>
  <c r="C62" i="26"/>
  <c r="C22" i="21"/>
  <c r="C22" i="20"/>
  <c r="C22" i="19"/>
  <c r="M19" i="19" l="1"/>
  <c r="M18" i="19"/>
  <c r="M17" i="19"/>
  <c r="M16" i="19"/>
  <c r="M19" i="18"/>
  <c r="M18" i="18"/>
  <c r="M17" i="18"/>
  <c r="M16" i="18"/>
  <c r="U62" i="26" l="1"/>
  <c r="U63" i="26"/>
  <c r="U61" i="26"/>
  <c r="V15" i="26" l="1"/>
  <c r="V14" i="26"/>
  <c r="V13" i="26"/>
  <c r="V12" i="26"/>
  <c r="M58" i="21" l="1"/>
  <c r="M58" i="20"/>
  <c r="M58" i="19"/>
  <c r="M58" i="18"/>
  <c r="I3" i="26"/>
  <c r="K70" i="26"/>
  <c r="K71" i="26"/>
  <c r="K52" i="26"/>
  <c r="J52" i="26"/>
  <c r="K51" i="26"/>
  <c r="J51" i="26"/>
  <c r="K50" i="26"/>
  <c r="J50" i="26"/>
  <c r="H52" i="26"/>
  <c r="G52" i="26"/>
  <c r="H51" i="26"/>
  <c r="G51" i="26"/>
  <c r="H50" i="26"/>
  <c r="G50" i="26"/>
  <c r="B4" i="26"/>
  <c r="I30" i="26"/>
  <c r="J28" i="26"/>
  <c r="I28" i="26"/>
  <c r="J31" i="26"/>
  <c r="I31" i="26"/>
  <c r="H31" i="26"/>
  <c r="G31" i="26" s="1"/>
  <c r="J30" i="26"/>
  <c r="H30" i="26"/>
  <c r="J29" i="26"/>
  <c r="I29" i="26"/>
  <c r="H29" i="26"/>
  <c r="H28" i="26"/>
  <c r="B3" i="26"/>
  <c r="I50" i="26" l="1"/>
  <c r="J32" i="26"/>
  <c r="M28" i="26"/>
  <c r="G29" i="26"/>
  <c r="I32" i="26"/>
  <c r="H32" i="26"/>
  <c r="K69" i="26"/>
  <c r="J72" i="26"/>
  <c r="L50" i="26"/>
  <c r="L52" i="26"/>
  <c r="H53" i="26"/>
  <c r="I51" i="26"/>
  <c r="J53" i="26"/>
  <c r="K53" i="26"/>
  <c r="I52" i="26"/>
  <c r="H72" i="26"/>
  <c r="I70" i="26" s="1"/>
  <c r="K68" i="26"/>
  <c r="L51" i="26"/>
  <c r="G53" i="26"/>
  <c r="G30" i="26"/>
  <c r="I62" i="19"/>
  <c r="G28" i="26"/>
  <c r="K29" i="26" l="1"/>
  <c r="G32" i="26"/>
  <c r="K31" i="26"/>
  <c r="K28" i="26"/>
  <c r="K30" i="26"/>
  <c r="C22" i="26" s="1"/>
  <c r="I71" i="26"/>
  <c r="K72" i="26"/>
  <c r="I69" i="26"/>
  <c r="L53" i="26"/>
  <c r="I53" i="26"/>
  <c r="I68" i="26"/>
  <c r="K32" i="26" l="1"/>
  <c r="I72" i="26"/>
  <c r="J49" i="19"/>
  <c r="H62" i="19" l="1"/>
  <c r="J209" i="21" l="1"/>
  <c r="I209" i="21"/>
  <c r="H209" i="21"/>
  <c r="K208" i="21"/>
  <c r="G208" i="21"/>
  <c r="K207" i="21"/>
  <c r="G207" i="21"/>
  <c r="K206" i="21"/>
  <c r="G206" i="21"/>
  <c r="K205" i="21"/>
  <c r="G205" i="21"/>
  <c r="J196" i="21"/>
  <c r="H196" i="21"/>
  <c r="I195" i="21" s="1"/>
  <c r="K195" i="21"/>
  <c r="K194" i="21"/>
  <c r="I194" i="21"/>
  <c r="K193" i="21"/>
  <c r="K192" i="21"/>
  <c r="I192" i="21"/>
  <c r="K191" i="21"/>
  <c r="K190" i="21"/>
  <c r="I190" i="21"/>
  <c r="K189" i="21"/>
  <c r="K188" i="21"/>
  <c r="I188" i="21"/>
  <c r="J179" i="21"/>
  <c r="H179" i="21"/>
  <c r="I178" i="21" s="1"/>
  <c r="K178" i="21"/>
  <c r="K177" i="21"/>
  <c r="I177" i="21"/>
  <c r="K176" i="21"/>
  <c r="K175" i="21"/>
  <c r="I175" i="21"/>
  <c r="J160" i="21"/>
  <c r="I160" i="21"/>
  <c r="H160" i="21"/>
  <c r="G159" i="21"/>
  <c r="G158" i="21"/>
  <c r="K157" i="21"/>
  <c r="G157" i="21"/>
  <c r="G156" i="21"/>
  <c r="J147" i="21"/>
  <c r="H147" i="21"/>
  <c r="I146" i="21" s="1"/>
  <c r="K146" i="21"/>
  <c r="K145" i="21"/>
  <c r="I145" i="21"/>
  <c r="K144" i="21"/>
  <c r="I144" i="21"/>
  <c r="K143" i="21"/>
  <c r="I143" i="21"/>
  <c r="K142" i="21"/>
  <c r="I142" i="21"/>
  <c r="K141" i="21"/>
  <c r="I141" i="21"/>
  <c r="K140" i="21"/>
  <c r="I140" i="21"/>
  <c r="K139" i="21"/>
  <c r="I139" i="21"/>
  <c r="J130" i="21"/>
  <c r="H130" i="21"/>
  <c r="K129" i="21"/>
  <c r="I129" i="21"/>
  <c r="K128" i="21"/>
  <c r="I128" i="21"/>
  <c r="K127" i="21"/>
  <c r="I127" i="21"/>
  <c r="K126" i="21"/>
  <c r="C120" i="21" s="1"/>
  <c r="I126" i="21"/>
  <c r="J111" i="21"/>
  <c r="I111" i="21"/>
  <c r="G111" i="21" s="1"/>
  <c r="H111" i="21"/>
  <c r="K110" i="21"/>
  <c r="G110" i="21"/>
  <c r="G109" i="21"/>
  <c r="G108" i="21"/>
  <c r="G107" i="21"/>
  <c r="J98" i="21"/>
  <c r="H98" i="21"/>
  <c r="I97" i="21" s="1"/>
  <c r="K97" i="21"/>
  <c r="K96" i="21"/>
  <c r="K95" i="21"/>
  <c r="K94" i="21"/>
  <c r="K93" i="21"/>
  <c r="K92" i="21"/>
  <c r="K91" i="21"/>
  <c r="K90" i="21"/>
  <c r="I90" i="21"/>
  <c r="J81" i="21"/>
  <c r="H81" i="21"/>
  <c r="I80" i="21" s="1"/>
  <c r="K80" i="21"/>
  <c r="K79" i="21"/>
  <c r="K78" i="21"/>
  <c r="K77" i="21"/>
  <c r="J209" i="20"/>
  <c r="I209" i="20"/>
  <c r="H209" i="20"/>
  <c r="G209" i="20" s="1"/>
  <c r="G208" i="20"/>
  <c r="G207" i="20"/>
  <c r="K206" i="20"/>
  <c r="G206" i="20"/>
  <c r="G205" i="20"/>
  <c r="J196" i="20"/>
  <c r="H196" i="20"/>
  <c r="I195" i="20" s="1"/>
  <c r="K195" i="20"/>
  <c r="K194" i="20"/>
  <c r="K193" i="20"/>
  <c r="K192" i="20"/>
  <c r="K191" i="20"/>
  <c r="K190" i="20"/>
  <c r="K189" i="20"/>
  <c r="K188" i="20"/>
  <c r="I188" i="20"/>
  <c r="J179" i="20"/>
  <c r="H179" i="20"/>
  <c r="I178" i="20" s="1"/>
  <c r="K178" i="20"/>
  <c r="K177" i="20"/>
  <c r="K176" i="20"/>
  <c r="K175" i="20"/>
  <c r="J160" i="20"/>
  <c r="I160" i="20"/>
  <c r="H160" i="20"/>
  <c r="G160" i="20" s="1"/>
  <c r="G159" i="20"/>
  <c r="G158" i="20"/>
  <c r="G157" i="20"/>
  <c r="G156" i="20"/>
  <c r="J147" i="20"/>
  <c r="H147" i="20"/>
  <c r="I146" i="20" s="1"/>
  <c r="K146" i="20"/>
  <c r="K145" i="20"/>
  <c r="K144" i="20"/>
  <c r="K143" i="20"/>
  <c r="I143" i="20"/>
  <c r="K142" i="20"/>
  <c r="K141" i="20"/>
  <c r="I141" i="20"/>
  <c r="K140" i="20"/>
  <c r="K139" i="20"/>
  <c r="I139" i="20"/>
  <c r="J130" i="20"/>
  <c r="H130" i="20"/>
  <c r="I129" i="20" s="1"/>
  <c r="K129" i="20"/>
  <c r="K128" i="20"/>
  <c r="K127" i="20"/>
  <c r="K126" i="20"/>
  <c r="J111" i="20"/>
  <c r="I111" i="20"/>
  <c r="H111" i="20"/>
  <c r="G110" i="20"/>
  <c r="G109" i="20"/>
  <c r="G108" i="20"/>
  <c r="G107" i="20"/>
  <c r="J98" i="20"/>
  <c r="K98" i="20" s="1"/>
  <c r="H98" i="20"/>
  <c r="I97" i="20" s="1"/>
  <c r="K97" i="20"/>
  <c r="K96" i="20"/>
  <c r="I96" i="20"/>
  <c r="K95" i="20"/>
  <c r="K94" i="20"/>
  <c r="I94" i="20"/>
  <c r="K93" i="20"/>
  <c r="K92" i="20"/>
  <c r="I92" i="20"/>
  <c r="K91" i="20"/>
  <c r="K90" i="20"/>
  <c r="I90" i="20"/>
  <c r="J81" i="20"/>
  <c r="H81" i="20"/>
  <c r="K80" i="20"/>
  <c r="K79" i="20"/>
  <c r="K78" i="20"/>
  <c r="K77" i="20"/>
  <c r="G61" i="19"/>
  <c r="K29" i="19"/>
  <c r="G58" i="21"/>
  <c r="J49" i="21"/>
  <c r="H49" i="21"/>
  <c r="I48" i="21" s="1"/>
  <c r="K48" i="21"/>
  <c r="K47" i="21"/>
  <c r="K46" i="21"/>
  <c r="K45" i="21"/>
  <c r="K44" i="21"/>
  <c r="K43" i="21"/>
  <c r="K42" i="21"/>
  <c r="K41" i="21"/>
  <c r="G61" i="20"/>
  <c r="G60" i="20"/>
  <c r="J49" i="20"/>
  <c r="H49" i="20"/>
  <c r="I48" i="20" s="1"/>
  <c r="K48" i="20"/>
  <c r="K47" i="20"/>
  <c r="K46" i="20"/>
  <c r="K45" i="20"/>
  <c r="K44" i="20"/>
  <c r="K43" i="20"/>
  <c r="K42" i="20"/>
  <c r="K41" i="20"/>
  <c r="I41" i="20"/>
  <c r="J209" i="19"/>
  <c r="I209" i="19"/>
  <c r="H209" i="19"/>
  <c r="G208" i="19"/>
  <c r="G207" i="19"/>
  <c r="G206" i="19"/>
  <c r="G205" i="19"/>
  <c r="J196" i="19"/>
  <c r="H196" i="19"/>
  <c r="I195" i="19" s="1"/>
  <c r="K195" i="19"/>
  <c r="K194" i="19"/>
  <c r="K193" i="19"/>
  <c r="K192" i="19"/>
  <c r="K191" i="19"/>
  <c r="K190" i="19"/>
  <c r="K189" i="19"/>
  <c r="K188" i="19"/>
  <c r="J179" i="19"/>
  <c r="H179" i="19"/>
  <c r="I178" i="19" s="1"/>
  <c r="K178" i="19"/>
  <c r="K177" i="19"/>
  <c r="K176" i="19"/>
  <c r="K175" i="19"/>
  <c r="J160" i="19"/>
  <c r="I160" i="19"/>
  <c r="G160" i="19" s="1"/>
  <c r="H160" i="19"/>
  <c r="G159" i="19"/>
  <c r="G158" i="19"/>
  <c r="K157" i="19"/>
  <c r="G157" i="19"/>
  <c r="G156" i="19"/>
  <c r="J147" i="19"/>
  <c r="H147" i="19"/>
  <c r="I146" i="19" s="1"/>
  <c r="K146" i="19"/>
  <c r="K145" i="19"/>
  <c r="K144" i="19"/>
  <c r="K143" i="19"/>
  <c r="K142" i="19"/>
  <c r="K141" i="19"/>
  <c r="K140" i="19"/>
  <c r="K139" i="19"/>
  <c r="I139" i="19"/>
  <c r="J130" i="19"/>
  <c r="K130" i="19" s="1"/>
  <c r="H130" i="19"/>
  <c r="I129" i="19" s="1"/>
  <c r="K129" i="19"/>
  <c r="K128" i="19"/>
  <c r="I128" i="19"/>
  <c r="K127" i="19"/>
  <c r="K126" i="19"/>
  <c r="I126" i="19"/>
  <c r="J111" i="19"/>
  <c r="I111" i="19"/>
  <c r="H111" i="19"/>
  <c r="G110" i="19"/>
  <c r="G109" i="19"/>
  <c r="G108" i="19"/>
  <c r="G107" i="19"/>
  <c r="J98" i="19"/>
  <c r="H98" i="19"/>
  <c r="I96" i="19" s="1"/>
  <c r="K97" i="19"/>
  <c r="K96" i="19"/>
  <c r="K95" i="19"/>
  <c r="K94" i="19"/>
  <c r="K93" i="19"/>
  <c r="K92" i="19"/>
  <c r="K91" i="19"/>
  <c r="K90" i="19"/>
  <c r="J81" i="19"/>
  <c r="H81" i="19"/>
  <c r="K81" i="19" s="1"/>
  <c r="K80" i="19"/>
  <c r="K79" i="19"/>
  <c r="K78" i="19"/>
  <c r="K77" i="19"/>
  <c r="H49" i="19"/>
  <c r="I48" i="19" s="1"/>
  <c r="K48" i="19"/>
  <c r="K47" i="19"/>
  <c r="K46" i="19"/>
  <c r="K45" i="19"/>
  <c r="K44" i="19"/>
  <c r="K43" i="19"/>
  <c r="K42" i="19"/>
  <c r="K41" i="19"/>
  <c r="I4" i="21"/>
  <c r="B4" i="21"/>
  <c r="I3" i="21"/>
  <c r="B3" i="21"/>
  <c r="I4" i="20"/>
  <c r="B4" i="20"/>
  <c r="I3" i="20"/>
  <c r="B3" i="20"/>
  <c r="I4" i="19"/>
  <c r="B4" i="19"/>
  <c r="I3" i="19"/>
  <c r="B3" i="19"/>
  <c r="K209" i="21" l="1"/>
  <c r="G209" i="21"/>
  <c r="C199" i="21"/>
  <c r="K207" i="20"/>
  <c r="C199" i="20"/>
  <c r="K207" i="19"/>
  <c r="C199" i="19"/>
  <c r="K158" i="21"/>
  <c r="C150" i="21"/>
  <c r="K159" i="21"/>
  <c r="C150" i="20"/>
  <c r="K157" i="20"/>
  <c r="K159" i="20"/>
  <c r="K156" i="20"/>
  <c r="K158" i="20"/>
  <c r="K158" i="19"/>
  <c r="C150" i="19"/>
  <c r="K111" i="21"/>
  <c r="C101" i="21"/>
  <c r="K108" i="21"/>
  <c r="K111" i="20"/>
  <c r="K111" i="19"/>
  <c r="C182" i="21"/>
  <c r="I189" i="21"/>
  <c r="I196" i="21" s="1"/>
  <c r="I191" i="21"/>
  <c r="I193" i="21"/>
  <c r="C169" i="21"/>
  <c r="K179" i="21"/>
  <c r="I176" i="21"/>
  <c r="I179" i="21" s="1"/>
  <c r="K179" i="20"/>
  <c r="C169" i="19"/>
  <c r="C133" i="21"/>
  <c r="C133" i="20"/>
  <c r="K147" i="19"/>
  <c r="I143" i="19"/>
  <c r="I145" i="19"/>
  <c r="I141" i="19"/>
  <c r="I126" i="20"/>
  <c r="C120" i="20"/>
  <c r="C120" i="19"/>
  <c r="I96" i="21"/>
  <c r="I94" i="21"/>
  <c r="I92" i="21"/>
  <c r="C84" i="20"/>
  <c r="C35" i="21"/>
  <c r="I47" i="20"/>
  <c r="I45" i="20"/>
  <c r="I43" i="20"/>
  <c r="C71" i="21"/>
  <c r="K81" i="21"/>
  <c r="I77" i="21"/>
  <c r="K81" i="20"/>
  <c r="C71" i="20"/>
  <c r="C71" i="19"/>
  <c r="I43" i="21"/>
  <c r="I41" i="21"/>
  <c r="I49" i="21" s="1"/>
  <c r="I47" i="21"/>
  <c r="K49" i="21"/>
  <c r="I45" i="21"/>
  <c r="K196" i="21"/>
  <c r="G160" i="21"/>
  <c r="G59" i="21"/>
  <c r="K28" i="21"/>
  <c r="I130" i="21"/>
  <c r="K130" i="21"/>
  <c r="I147" i="21"/>
  <c r="K147" i="21"/>
  <c r="G61" i="21"/>
  <c r="K98" i="21"/>
  <c r="K30" i="21"/>
  <c r="K49" i="20"/>
  <c r="I42" i="20"/>
  <c r="I44" i="20"/>
  <c r="I46" i="20"/>
  <c r="G59" i="20"/>
  <c r="K208" i="20"/>
  <c r="J62" i="20"/>
  <c r="I177" i="20"/>
  <c r="I175" i="20"/>
  <c r="C169" i="20" s="1"/>
  <c r="I194" i="20"/>
  <c r="I192" i="20"/>
  <c r="I190" i="20"/>
  <c r="K196" i="20"/>
  <c r="I128" i="20"/>
  <c r="I130" i="20" s="1"/>
  <c r="K130" i="20"/>
  <c r="I145" i="20"/>
  <c r="K147" i="20"/>
  <c r="K107" i="20"/>
  <c r="K109" i="20"/>
  <c r="G111" i="20"/>
  <c r="K108" i="20"/>
  <c r="C101" i="20" s="1"/>
  <c r="K110" i="20"/>
  <c r="I91" i="20"/>
  <c r="I98" i="20" s="1"/>
  <c r="I93" i="20"/>
  <c r="I95" i="20"/>
  <c r="I81" i="20"/>
  <c r="I78" i="20"/>
  <c r="I80" i="20"/>
  <c r="I77" i="20"/>
  <c r="I79" i="20"/>
  <c r="I188" i="19"/>
  <c r="I176" i="19"/>
  <c r="I192" i="19"/>
  <c r="K196" i="19"/>
  <c r="I190" i="19"/>
  <c r="I194" i="19"/>
  <c r="G60" i="19"/>
  <c r="G111" i="19"/>
  <c r="G59" i="19"/>
  <c r="I91" i="19"/>
  <c r="I93" i="19"/>
  <c r="I95" i="19"/>
  <c r="I97" i="19"/>
  <c r="I90" i="19"/>
  <c r="C84" i="19" s="1"/>
  <c r="I92" i="19"/>
  <c r="I94" i="19"/>
  <c r="K98" i="19"/>
  <c r="K31" i="19"/>
  <c r="K28" i="19"/>
  <c r="I77" i="19"/>
  <c r="I78" i="19"/>
  <c r="I79" i="19"/>
  <c r="I81" i="19"/>
  <c r="K30" i="19"/>
  <c r="I41" i="19"/>
  <c r="K29" i="21"/>
  <c r="H62" i="21"/>
  <c r="G60" i="21"/>
  <c r="I62" i="21"/>
  <c r="G62" i="21" s="1"/>
  <c r="I81" i="21"/>
  <c r="K107" i="21"/>
  <c r="K109" i="21"/>
  <c r="K31" i="21"/>
  <c r="I79" i="21"/>
  <c r="J62" i="21"/>
  <c r="I78" i="21"/>
  <c r="I91" i="21"/>
  <c r="I98" i="21" s="1"/>
  <c r="I93" i="21"/>
  <c r="I95" i="21"/>
  <c r="K156" i="21"/>
  <c r="K160" i="21" s="1"/>
  <c r="H62" i="20"/>
  <c r="I127" i="20"/>
  <c r="I140" i="20"/>
  <c r="I142" i="20"/>
  <c r="I144" i="20"/>
  <c r="K205" i="20"/>
  <c r="K29" i="20"/>
  <c r="K31" i="20"/>
  <c r="I62" i="20"/>
  <c r="G62" i="20" s="1"/>
  <c r="I176" i="20"/>
  <c r="I189" i="20"/>
  <c r="C182" i="20" s="1"/>
  <c r="I191" i="20"/>
  <c r="I193" i="20"/>
  <c r="K28" i="20"/>
  <c r="K30" i="20"/>
  <c r="K208" i="19"/>
  <c r="K206" i="19"/>
  <c r="G209" i="19"/>
  <c r="I177" i="19"/>
  <c r="I175" i="19"/>
  <c r="I179" i="19" s="1"/>
  <c r="K179" i="19"/>
  <c r="K159" i="19"/>
  <c r="K156" i="19"/>
  <c r="K160" i="19" s="1"/>
  <c r="J62" i="19"/>
  <c r="K110" i="19"/>
  <c r="K108" i="19"/>
  <c r="C101" i="19" s="1"/>
  <c r="K107" i="19"/>
  <c r="K109" i="19"/>
  <c r="I80" i="19"/>
  <c r="I43" i="19"/>
  <c r="I45" i="19"/>
  <c r="I47" i="19"/>
  <c r="I42" i="19"/>
  <c r="I44" i="19"/>
  <c r="I46" i="19"/>
  <c r="K49" i="19"/>
  <c r="J32" i="21"/>
  <c r="I42" i="21"/>
  <c r="I44" i="21"/>
  <c r="I46" i="21"/>
  <c r="H32" i="21"/>
  <c r="I29" i="21" s="1"/>
  <c r="K60" i="20"/>
  <c r="K58" i="20"/>
  <c r="K59" i="20"/>
  <c r="H32" i="20"/>
  <c r="I28" i="20" s="1"/>
  <c r="G58" i="20"/>
  <c r="J32" i="20"/>
  <c r="J32" i="19"/>
  <c r="H32" i="19"/>
  <c r="I29" i="19" s="1"/>
  <c r="G58" i="19"/>
  <c r="I127" i="19"/>
  <c r="I130" i="19" s="1"/>
  <c r="I140" i="19"/>
  <c r="C133" i="19" s="1"/>
  <c r="I142" i="19"/>
  <c r="I144" i="19"/>
  <c r="K205" i="19"/>
  <c r="I189" i="19"/>
  <c r="I191" i="19"/>
  <c r="I193" i="19"/>
  <c r="J62" i="18"/>
  <c r="K61" i="18" s="1"/>
  <c r="G58" i="18"/>
  <c r="H62" i="18"/>
  <c r="G60" i="18"/>
  <c r="J49" i="18"/>
  <c r="H49" i="18"/>
  <c r="I47" i="18" s="1"/>
  <c r="K48" i="18"/>
  <c r="K47" i="18"/>
  <c r="K46" i="18"/>
  <c r="K45" i="18"/>
  <c r="K44" i="18"/>
  <c r="K43" i="18"/>
  <c r="K42" i="18"/>
  <c r="K41" i="18"/>
  <c r="J32" i="18"/>
  <c r="K30" i="18"/>
  <c r="K29" i="18"/>
  <c r="I4" i="18"/>
  <c r="I3" i="18"/>
  <c r="B4" i="18"/>
  <c r="B3" i="18"/>
  <c r="K209" i="19" l="1"/>
  <c r="K160" i="20"/>
  <c r="K58" i="21"/>
  <c r="C52" i="21"/>
  <c r="C52" i="20"/>
  <c r="K61" i="20"/>
  <c r="K58" i="19"/>
  <c r="C52" i="19"/>
  <c r="I196" i="20"/>
  <c r="I196" i="19"/>
  <c r="I147" i="20"/>
  <c r="I49" i="20"/>
  <c r="K59" i="21"/>
  <c r="K61" i="21"/>
  <c r="I31" i="21"/>
  <c r="K209" i="20"/>
  <c r="I179" i="20"/>
  <c r="K62" i="20"/>
  <c r="I49" i="19"/>
  <c r="G62" i="19"/>
  <c r="K59" i="19"/>
  <c r="I147" i="19"/>
  <c r="K61" i="19"/>
  <c r="I98" i="19"/>
  <c r="K32" i="21"/>
  <c r="K60" i="21"/>
  <c r="I31" i="20"/>
  <c r="I30" i="20"/>
  <c r="I29" i="20"/>
  <c r="K60" i="19"/>
  <c r="I30" i="21"/>
  <c r="I28" i="21"/>
  <c r="K32" i="20"/>
  <c r="I30" i="19"/>
  <c r="K32" i="19"/>
  <c r="I28" i="19"/>
  <c r="I31" i="19"/>
  <c r="K31" i="18"/>
  <c r="I62" i="18"/>
  <c r="G62" i="18" s="1"/>
  <c r="G61" i="18"/>
  <c r="K60" i="18"/>
  <c r="K58" i="18"/>
  <c r="I44" i="18"/>
  <c r="I45" i="18"/>
  <c r="K49" i="18"/>
  <c r="I48" i="18"/>
  <c r="I41" i="18"/>
  <c r="K59" i="18"/>
  <c r="G59" i="18"/>
  <c r="I42" i="18"/>
  <c r="I46" i="18"/>
  <c r="I43" i="18"/>
  <c r="I28" i="18"/>
  <c r="K28" i="18"/>
  <c r="H32" i="18"/>
  <c r="K32" i="18"/>
  <c r="K206" i="18"/>
  <c r="K205" i="18"/>
  <c r="J209" i="18"/>
  <c r="K208" i="18" s="1"/>
  <c r="I209" i="18"/>
  <c r="H209" i="18"/>
  <c r="G208" i="18"/>
  <c r="G207" i="18"/>
  <c r="G206" i="18"/>
  <c r="G205" i="18"/>
  <c r="K62" i="21" l="1"/>
  <c r="C22" i="18"/>
  <c r="I32" i="20"/>
  <c r="K62" i="19"/>
  <c r="I32" i="21"/>
  <c r="I32" i="19"/>
  <c r="K62" i="18"/>
  <c r="I49" i="18"/>
  <c r="I31" i="18"/>
  <c r="I30" i="18"/>
  <c r="I29" i="18"/>
  <c r="K207" i="18"/>
  <c r="K209" i="18" s="1"/>
  <c r="G209" i="18"/>
  <c r="I32" i="18" l="1"/>
  <c r="J196" i="18"/>
  <c r="H196" i="18"/>
  <c r="K195" i="18"/>
  <c r="K194" i="18"/>
  <c r="K193" i="18"/>
  <c r="K192" i="18"/>
  <c r="K191" i="18"/>
  <c r="K190" i="18"/>
  <c r="K189" i="18"/>
  <c r="K188" i="18"/>
  <c r="K196" i="18" l="1"/>
  <c r="I190" i="18"/>
  <c r="I195" i="18"/>
  <c r="I188" i="18"/>
  <c r="I192" i="18"/>
  <c r="I194" i="18"/>
  <c r="I191" i="18"/>
  <c r="I189" i="18"/>
  <c r="I193" i="18"/>
  <c r="J179" i="18"/>
  <c r="H179" i="18"/>
  <c r="I176" i="18" s="1"/>
  <c r="K178" i="18"/>
  <c r="K177" i="18"/>
  <c r="K176" i="18"/>
  <c r="K175" i="18"/>
  <c r="I196" i="18" l="1"/>
  <c r="I177" i="18"/>
  <c r="K179" i="18"/>
  <c r="I175" i="18"/>
  <c r="I178" i="18"/>
  <c r="K143" i="18"/>
  <c r="J160" i="18"/>
  <c r="K158" i="18" s="1"/>
  <c r="I160" i="18"/>
  <c r="H160" i="18"/>
  <c r="G159" i="18"/>
  <c r="G158" i="18"/>
  <c r="G157" i="18"/>
  <c r="G156" i="18"/>
  <c r="J147" i="18"/>
  <c r="H147" i="18"/>
  <c r="K146" i="18"/>
  <c r="K145" i="18"/>
  <c r="K144" i="18"/>
  <c r="K142" i="18"/>
  <c r="K141" i="18"/>
  <c r="K140" i="18"/>
  <c r="K139" i="18"/>
  <c r="K147" i="18" l="1"/>
  <c r="I145" i="18"/>
  <c r="I141" i="18"/>
  <c r="I144" i="18"/>
  <c r="I140" i="18"/>
  <c r="I142" i="18"/>
  <c r="I146" i="18"/>
  <c r="K157" i="18"/>
  <c r="I139" i="18"/>
  <c r="I143" i="18"/>
  <c r="K159" i="18"/>
  <c r="I179" i="18"/>
  <c r="K156" i="18"/>
  <c r="G160" i="18"/>
  <c r="J130" i="18"/>
  <c r="H130" i="18"/>
  <c r="K129" i="18"/>
  <c r="K128" i="18"/>
  <c r="K127" i="18"/>
  <c r="K126" i="18"/>
  <c r="K160" i="18" l="1"/>
  <c r="I129" i="18"/>
  <c r="I128" i="18"/>
  <c r="I127" i="18"/>
  <c r="I126" i="18"/>
  <c r="K130" i="18"/>
  <c r="K111" i="18"/>
  <c r="H111" i="18"/>
  <c r="I111" i="18"/>
  <c r="J111" i="18"/>
  <c r="K108" i="18" s="1"/>
  <c r="G108" i="18"/>
  <c r="G109" i="18"/>
  <c r="G110" i="18"/>
  <c r="G107" i="18"/>
  <c r="K110" i="18" l="1"/>
  <c r="G111" i="18"/>
  <c r="K109" i="18"/>
  <c r="I130" i="18"/>
  <c r="K107" i="18"/>
  <c r="J98" i="18"/>
  <c r="H98" i="18"/>
  <c r="K97" i="18"/>
  <c r="K96" i="18"/>
  <c r="K95" i="18"/>
  <c r="K94" i="18"/>
  <c r="K93" i="18"/>
  <c r="K92" i="18"/>
  <c r="K91" i="18"/>
  <c r="K90" i="18"/>
  <c r="J81" i="18"/>
  <c r="H81" i="18"/>
  <c r="K80" i="18"/>
  <c r="K79" i="18"/>
  <c r="K78" i="18"/>
  <c r="K77" i="18"/>
  <c r="K81" i="18" l="1"/>
  <c r="I78" i="18"/>
  <c r="K98" i="18"/>
  <c r="I93" i="18"/>
  <c r="I96" i="18"/>
  <c r="I92" i="18"/>
  <c r="I95" i="18"/>
  <c r="I91" i="18"/>
  <c r="I94" i="18"/>
  <c r="I90" i="18"/>
  <c r="I97" i="18"/>
  <c r="I77" i="18"/>
  <c r="I79" i="18"/>
  <c r="I81" i="18"/>
  <c r="I80" i="18"/>
  <c r="I147" i="18" l="1"/>
  <c r="I98" i="18"/>
  <c r="K19" i="21"/>
  <c r="K18" i="26" s="1"/>
  <c r="J19" i="21"/>
  <c r="J18" i="26" s="1"/>
  <c r="H19" i="21"/>
  <c r="H18" i="26" s="1"/>
  <c r="G19" i="21"/>
  <c r="G18" i="26" s="1"/>
  <c r="L18" i="21"/>
  <c r="I18" i="21"/>
  <c r="M18" i="21" s="1"/>
  <c r="L17" i="21"/>
  <c r="I17" i="21"/>
  <c r="M17" i="21" s="1"/>
  <c r="L16" i="21"/>
  <c r="I16" i="21"/>
  <c r="M16" i="21" s="1"/>
  <c r="K19" i="20"/>
  <c r="K17" i="26" s="1"/>
  <c r="J19" i="20"/>
  <c r="J17" i="26" s="1"/>
  <c r="H19" i="20"/>
  <c r="H17" i="26" s="1"/>
  <c r="G19" i="20"/>
  <c r="G17" i="26" s="1"/>
  <c r="I17" i="26" s="1"/>
  <c r="L18" i="20"/>
  <c r="I18" i="20"/>
  <c r="M18" i="20" s="1"/>
  <c r="L17" i="20"/>
  <c r="I17" i="20"/>
  <c r="M17" i="20" s="1"/>
  <c r="L16" i="20"/>
  <c r="I16" i="20"/>
  <c r="M16" i="20" s="1"/>
  <c r="K19" i="19"/>
  <c r="K16" i="26" s="1"/>
  <c r="J19" i="19"/>
  <c r="J16" i="26" s="1"/>
  <c r="H19" i="19"/>
  <c r="H16" i="26" s="1"/>
  <c r="G19" i="19"/>
  <c r="G16" i="26" s="1"/>
  <c r="L18" i="19"/>
  <c r="I18" i="19"/>
  <c r="L17" i="19"/>
  <c r="I17" i="19"/>
  <c r="L16" i="19"/>
  <c r="I16" i="19"/>
  <c r="J19" i="18"/>
  <c r="J15" i="26" s="1"/>
  <c r="K19" i="18"/>
  <c r="K15" i="26" s="1"/>
  <c r="I16" i="26" l="1"/>
  <c r="I18" i="26"/>
  <c r="L18" i="26"/>
  <c r="L17" i="26"/>
  <c r="M17" i="26" s="1"/>
  <c r="L16" i="26"/>
  <c r="J19" i="26"/>
  <c r="K19" i="26"/>
  <c r="L15" i="26"/>
  <c r="I19" i="21"/>
  <c r="M19" i="21" s="1"/>
  <c r="L19" i="19"/>
  <c r="L19" i="21"/>
  <c r="I19" i="19"/>
  <c r="L19" i="20"/>
  <c r="I19" i="20"/>
  <c r="M19" i="20" s="1"/>
  <c r="M18" i="26" l="1"/>
  <c r="M16" i="26"/>
  <c r="L19" i="26"/>
  <c r="G19" i="18"/>
  <c r="G15" i="26" s="1"/>
  <c r="G19" i="26" s="1"/>
  <c r="H19" i="18"/>
  <c r="H15" i="26" s="1"/>
  <c r="H19" i="26" l="1"/>
  <c r="I19" i="26" s="1"/>
  <c r="M19" i="26" s="1"/>
  <c r="I15" i="26"/>
  <c r="M15" i="26" s="1"/>
  <c r="L19" i="18"/>
  <c r="L18" i="18"/>
  <c r="L17" i="18"/>
  <c r="L16" i="18"/>
  <c r="I17" i="18"/>
  <c r="I18" i="18"/>
  <c r="I19" i="18"/>
  <c r="I16" i="18"/>
</calcChain>
</file>

<file path=xl/sharedStrings.xml><?xml version="1.0" encoding="utf-8"?>
<sst xmlns="http://schemas.openxmlformats.org/spreadsheetml/2006/main" count="908" uniqueCount="104">
  <si>
    <t>Total</t>
  </si>
  <si>
    <t>(Millones S/)</t>
  </si>
  <si>
    <t>Índice</t>
  </si>
  <si>
    <t>Part. %</t>
  </si>
  <si>
    <t>Región</t>
  </si>
  <si>
    <t>Oriente</t>
  </si>
  <si>
    <t>Amazonas</t>
  </si>
  <si>
    <t>Loreto</t>
  </si>
  <si>
    <t>San Martín</t>
  </si>
  <si>
    <t>Ucayali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</si>
  <si>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</si>
  <si>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</si>
  <si>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</si>
  <si>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</si>
  <si>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</si>
  <si>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</si>
  <si>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</si>
  <si>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</si>
  <si>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</si>
  <si>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</si>
  <si>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</si>
  <si>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</si>
  <si>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</si>
  <si>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</si>
  <si>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</si>
  <si>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</si>
  <si>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</si>
  <si>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</si>
  <si>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</si>
  <si>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</si>
  <si>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</si>
  <si>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</si>
  <si>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</si>
  <si>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</si>
  <si>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</si>
  <si>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</si>
  <si>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</si>
  <si>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</si>
  <si>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</si>
  <si>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</si>
  <si>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1.Ejecución del de proyectos de inversión pública en la Macroregión</t>
  </si>
  <si>
    <t>ORIENTE</t>
  </si>
  <si>
    <t>Número de proyectos de inversión pública  y nivel de avance en la macro 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</si>
  <si>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</si>
  <si>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</si>
  <si>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</si>
  <si>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</si>
  <si>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</si>
  <si>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</si>
  <si>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</si>
  <si>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</si>
  <si>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</si>
  <si>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</si>
  <si>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</si>
  <si>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</si>
  <si>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>Información ampliada del Reporte Regional de la Macro Región Oriente - Edición N° 266</t>
  </si>
  <si>
    <t xml:space="preserve">Ejecución del Presupuesto para proyectos de inversión pública  2017,  por niveles de gobierno  
</t>
  </si>
  <si>
    <t>A la fecha en la región Amazonas se vienen ejecutando S/ 578 millones lo que equivale a un avance en la ejecución del presupuesto del 52,6%. Por niveles de gobierno, el Gobierno Nacional viene ejecutando el 66,7% del presupuesto para esta región, seguido del Gobierno Regional (40,6%) y de los gobiernos locales en conjunto que tienen una ejecución del 48,4%</t>
  </si>
  <si>
    <t>A la fecha en la región Loreto se vienen ejecutando S/ 653.4 millones lo que equivale a un avance en la ejecución del presupuesto del 50,3%. Por niveles de gobierno, el Gobierno Nacional viene ejecutando el 37,8% del presupuesto para esta región, seguido del Gobierno Regional (60,2%) y de los gobiernos locales en conjunto que tienen una ejecución del 54,6%</t>
  </si>
  <si>
    <t>A la fecha en la región San Martín se vienen ejecutando S/ 907.70 millones lo que equivale a un avance en la ejecución del presupuesto del 59,7%. Por niveles de gobierno, el Gobierno Nacional viene ejecutando el 63,2% del presupuesto para esta región, seguido del Gobierno Regional (62,4%) y de los gobiernos locales en conjunto que tienen una ejecución del 56,1%</t>
  </si>
  <si>
    <t>A la fecha en la región Ucayali se vienen ejecutando S/ 624.6 millones lo que equivale a un avance en la ejecución del presupuesto del 64,5%. Por niveles de gobierno, el Gobierno Nacional viene ejecutando el 82,1% del presupuesto para esta región, seguido del Gobierno Regional (57,6%) y de los gobiernos locales en conjunto que tienen una ejecución del 51,1%</t>
  </si>
  <si>
    <t>A la fecha en la rmacro región oriente se vienen ejecutando S/ 2,763.8  millones en proyectos de inversión pública, equivalente a un avance en la ejecución del presupuesto del 56,6%. Por niveles de gobierno, el Gobierno Nacional viene ejecutando el 60,8% del presupuesto para esta región, seguido del Gobierno Regional (55,9%) y de los gobiernos locales en conjunto que tienen una ejecución del 53,3%</t>
  </si>
  <si>
    <t>Ejecución del Presupuesto para proyectos de inversión pública  en la Región,  por tipo de intervención 2017</t>
  </si>
  <si>
    <t>Fuente: MEF, consulta amigable 13 de noviembre del 2017                                 Elaboración: CIE-PERUCÁMARAS</t>
  </si>
  <si>
    <t>Fuente: MEF, consulta amigable 13 de noviembre del 2017                                                                                                                 Elaboración: CIE-PERUCÁMARAS</t>
  </si>
  <si>
    <t>TRANSPORTE</t>
  </si>
  <si>
    <t>SANEAMIENTO</t>
  </si>
  <si>
    <t>EDUCACION</t>
  </si>
  <si>
    <t>AGROPECUARIA</t>
  </si>
  <si>
    <t>VIVIENDA Y DESARROLLO URBANO</t>
  </si>
  <si>
    <t>TURISMO</t>
  </si>
  <si>
    <t>PLANEAMIENTO, GESTION Y RESERVA DE CONTINGENCIA</t>
  </si>
  <si>
    <t>OTROS</t>
  </si>
  <si>
    <t>Ejecución del Presupuesto para proyectos de inversión pública en la región,  por sectores 2017</t>
  </si>
  <si>
    <t>Ejecución del Presupuesto para proyectos de inversión pública  2017</t>
  </si>
  <si>
    <t>Ejecución del Presupuesto para proyectos de inversión pública  del GN,  por tipo de intervención 2017</t>
  </si>
  <si>
    <t>SALUD</t>
  </si>
  <si>
    <t>ENERGIA</t>
  </si>
  <si>
    <t>ORDEN PUBLICO Y SEGURIDAD</t>
  </si>
  <si>
    <t>AMBIENTE</t>
  </si>
  <si>
    <t>Ejecución del Presupuesto para proyectos de inversión pública del GN,  por sectores 2017</t>
  </si>
  <si>
    <t>DEFENSA Y SEGURIDAD NACIONAL</t>
  </si>
  <si>
    <t>JUSTICIA</t>
  </si>
  <si>
    <t>INDUSTRIA</t>
  </si>
  <si>
    <t>Ejecución del Presupuesto para proyectos de inversión pública  del GR,  por tipo de intervención 2017</t>
  </si>
  <si>
    <t>CULTURA Y DEPORTE</t>
  </si>
  <si>
    <t>Ejecución del Presupuesto para proyectos de inversión pública  de los GL,  por tipo de intervención 2017</t>
  </si>
  <si>
    <t>PROTECCION SOCIAL</t>
  </si>
  <si>
    <t>A noviembre del 2017 la macro región oriente viene ejecutando el 56,6% de su presupuesto para ejecución de proyectos de inversión pública 2017. La región Ucayali tiene el mayor nivel de ejecución (64,5%), seguido de la región San Martín (59,7%), la región Amazonas (52,6%) y la región Loreto (50,3%).</t>
  </si>
  <si>
    <t>Número de proyectos de inversión pública  en la región por nivel de avance, 2017</t>
  </si>
  <si>
    <t>Número de proyectos de inversión pública del GN  por nivel de avance, 2017</t>
  </si>
  <si>
    <t>Número de proyectos de inversión pública del GR  por nivel de avance, 2017</t>
  </si>
  <si>
    <t>Número de proyectos de inversión pública de los GL  por nivel de avance, 2017</t>
  </si>
  <si>
    <t>Presupuesto 2017 (Millones S/)</t>
  </si>
  <si>
    <t>Presupuesto Ejecutado</t>
  </si>
  <si>
    <t>Ejecución del Presupuesto para proyectos de inversión pública en la macro región,  por sectores 2017</t>
  </si>
  <si>
    <t>4. Ejecución del Presupuesto para proyectos de inversión pública en la macro región,  por sectores 2017</t>
  </si>
  <si>
    <t>“Ejecución de presupuesto para proyectos de inversión pública – 2017”</t>
  </si>
  <si>
    <t>Lunes, 20 de noviembre de 2017</t>
  </si>
  <si>
    <t>Macro Región Oriente: Ejecución del presupuesto para proyectos de inversión, 2017</t>
  </si>
  <si>
    <t>Amazonas: Ejecución del presupuesto para proyectos de inversión, 2017</t>
  </si>
  <si>
    <t>Loreto: Ejecución del presupuesto para proyectos de inversión, 2017</t>
  </si>
  <si>
    <t>San Martín: Ejecución del presupuesto para proyectos de inversión, 2017</t>
  </si>
  <si>
    <t>Ucayali: Ejecución del presupuesto para proyectos de inversión,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</si>
</sst>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3" fillId="2" borderId="0" xfId="0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 applyAlignment="1"/>
    <xf numFmtId="0" fontId="17" fillId="2" borderId="5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5" xfId="0" applyFont="1" applyFill="1" applyBorder="1"/>
    <xf numFmtId="0" fontId="18" fillId="2" borderId="0" xfId="0" applyFont="1" applyFill="1" applyBorder="1"/>
    <xf numFmtId="0" fontId="20" fillId="2" borderId="0" xfId="0" applyFont="1" applyFill="1" applyBorder="1"/>
    <xf numFmtId="173" fontId="21" fillId="2" borderId="0" xfId="30" applyNumberFormat="1" applyFont="1" applyFill="1" applyBorder="1"/>
    <xf numFmtId="164" fontId="21" fillId="2" borderId="0" xfId="1" applyNumberFormat="1" applyFont="1" applyFill="1" applyBorder="1"/>
    <xf numFmtId="0" fontId="22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center"/>
    </xf>
    <xf numFmtId="165" fontId="22" fillId="2" borderId="0" xfId="0" applyNumberFormat="1" applyFont="1" applyFill="1" applyBorder="1" applyAlignment="1">
      <alignment vertical="center"/>
    </xf>
    <xf numFmtId="164" fontId="22" fillId="2" borderId="0" xfId="1" applyNumberFormat="1" applyFont="1" applyFill="1" applyBorder="1" applyAlignment="1">
      <alignment horizontal="right" vertical="center"/>
    </xf>
    <xf numFmtId="164" fontId="22" fillId="2" borderId="0" xfId="1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165" fontId="25" fillId="2" borderId="0" xfId="0" applyNumberFormat="1" applyFont="1" applyFill="1" applyBorder="1" applyAlignment="1">
      <alignment vertical="center"/>
    </xf>
    <xf numFmtId="164" fontId="25" fillId="2" borderId="0" xfId="1" applyNumberFormat="1" applyFont="1" applyFill="1" applyBorder="1" applyAlignment="1">
      <alignment horizontal="right" vertical="center"/>
    </xf>
    <xf numFmtId="164" fontId="25" fillId="2" borderId="0" xfId="1" applyNumberFormat="1" applyFont="1" applyFill="1" applyBorder="1" applyAlignment="1">
      <alignment vertical="center"/>
    </xf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5" fillId="2" borderId="0" xfId="0" applyFont="1" applyFill="1" applyBorder="1" applyAlignment="1">
      <alignment horizontal="left"/>
    </xf>
    <xf numFmtId="0" fontId="21" fillId="2" borderId="0" xfId="0" applyFont="1" applyFill="1"/>
    <xf numFmtId="172" fontId="21" fillId="2" borderId="0" xfId="0" applyNumberFormat="1" applyFont="1" applyFill="1"/>
    <xf numFmtId="172" fontId="13" fillId="2" borderId="0" xfId="0" applyNumberFormat="1" applyFont="1" applyFill="1"/>
    <xf numFmtId="164" fontId="13" fillId="2" borderId="0" xfId="1" applyNumberFormat="1" applyFont="1" applyFill="1"/>
    <xf numFmtId="0" fontId="16" fillId="2" borderId="0" xfId="0" applyFont="1" applyFill="1" applyBorder="1" applyAlignment="1">
      <alignment horizontal="left" vertical="top" wrapText="1"/>
    </xf>
    <xf numFmtId="164" fontId="21" fillId="2" borderId="0" xfId="1" applyNumberFormat="1" applyFont="1" applyFill="1" applyBorder="1" applyAlignment="1">
      <alignment horizontal="right" vertical="center"/>
    </xf>
    <xf numFmtId="172" fontId="14" fillId="2" borderId="0" xfId="0" applyNumberFormat="1" applyFont="1" applyFill="1" applyBorder="1"/>
    <xf numFmtId="164" fontId="14" fillId="2" borderId="0" xfId="1" applyNumberFormat="1" applyFont="1" applyFill="1" applyBorder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9" fillId="2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0" fontId="2" fillId="2" borderId="15" xfId="0" applyFont="1" applyFill="1" applyBorder="1" applyAlignment="1">
      <alignment horizontal="right"/>
    </xf>
    <xf numFmtId="165" fontId="2" fillId="2" borderId="13" xfId="0" applyNumberFormat="1" applyFont="1" applyFill="1" applyBorder="1"/>
    <xf numFmtId="172" fontId="2" fillId="2" borderId="16" xfId="0" applyNumberFormat="1" applyFont="1" applyFill="1" applyBorder="1"/>
    <xf numFmtId="172" fontId="2" fillId="2" borderId="13" xfId="0" applyNumberFormat="1" applyFont="1" applyFill="1" applyBorder="1"/>
    <xf numFmtId="172" fontId="2" fillId="3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65" fontId="2" fillId="3" borderId="13" xfId="30" applyNumberFormat="1" applyFont="1" applyFill="1" applyBorder="1"/>
    <xf numFmtId="165" fontId="2" fillId="2" borderId="16" xfId="0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2" borderId="13" xfId="0" applyNumberFormat="1" applyFont="1" applyFill="1" applyBorder="1"/>
    <xf numFmtId="3" fontId="2" fillId="3" borderId="13" xfId="0" applyNumberFormat="1" applyFont="1" applyFill="1" applyBorder="1"/>
    <xf numFmtId="0" fontId="9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0" fontId="7" fillId="2" borderId="5" xfId="0" applyFont="1" applyFill="1" applyBorder="1"/>
    <xf numFmtId="3" fontId="7" fillId="2" borderId="0" xfId="0" applyNumberFormat="1" applyFont="1" applyFill="1" applyBorder="1"/>
    <xf numFmtId="0" fontId="27" fillId="2" borderId="0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center"/>
    </xf>
    <xf numFmtId="0" fontId="28" fillId="2" borderId="0" xfId="0" applyFont="1" applyFill="1"/>
    <xf numFmtId="0" fontId="29" fillId="2" borderId="0" xfId="0" applyFont="1" applyFill="1"/>
    <xf numFmtId="172" fontId="29" fillId="2" borderId="0" xfId="0" applyNumberFormat="1" applyFont="1" applyFill="1"/>
    <xf numFmtId="164" fontId="29" fillId="2" borderId="0" xfId="1" applyNumberFormat="1" applyFont="1" applyFill="1"/>
    <xf numFmtId="172" fontId="28" fillId="2" borderId="0" xfId="0" applyNumberFormat="1" applyFont="1" applyFill="1"/>
    <xf numFmtId="164" fontId="28" fillId="2" borderId="0" xfId="1" applyNumberFormat="1" applyFont="1" applyFill="1"/>
    <xf numFmtId="0" fontId="0" fillId="2" borderId="0" xfId="0" applyFont="1" applyFill="1"/>
    <xf numFmtId="165" fontId="28" fillId="2" borderId="0" xfId="0" applyNumberFormat="1" applyFont="1" applyFill="1"/>
    <xf numFmtId="0" fontId="28" fillId="2" borderId="0" xfId="0" applyFont="1" applyFill="1" applyAlignment="1">
      <alignment horizontal="center" vertical="center"/>
    </xf>
    <xf numFmtId="164" fontId="11" fillId="2" borderId="0" xfId="1" applyNumberFormat="1" applyFont="1" applyFill="1" applyBorder="1"/>
    <xf numFmtId="164" fontId="19" fillId="2" borderId="0" xfId="1" applyNumberFormat="1" applyFont="1" applyFill="1" applyBorder="1"/>
    <xf numFmtId="0" fontId="8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Oriente: Ejecución del Presupuesto para proyectos de inversión pública 2017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464822276478797E-2"/>
          <c:y val="0.16206770833333331"/>
          <c:w val="0.83825461046693006"/>
          <c:h val="0.63926662914900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Oriente'!$T$11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Oriente'!$R$12:$R$15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Amazonas</c:v>
                </c:pt>
                <c:pt idx="3">
                  <c:v>Ucayali</c:v>
                </c:pt>
              </c:strCache>
            </c:strRef>
          </c:cat>
          <c:val>
            <c:numRef>
              <c:f>'2. Oriente'!$T$12:$T$15</c:f>
              <c:numCache>
                <c:formatCode>0.0</c:formatCode>
                <c:ptCount val="4"/>
                <c:pt idx="0">
                  <c:v>907.727351</c:v>
                </c:pt>
                <c:pt idx="1">
                  <c:v>653.43530399999997</c:v>
                </c:pt>
                <c:pt idx="2">
                  <c:v>577.99674800000003</c:v>
                </c:pt>
                <c:pt idx="3">
                  <c:v>624.61329799999999</c:v>
                </c:pt>
              </c:numCache>
            </c:numRef>
          </c:val>
        </c:ser>
        <c:ser>
          <c:idx val="1"/>
          <c:order val="1"/>
          <c:tx>
            <c:strRef>
              <c:f>'2. Oriente'!$U$11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Oriente'!$R$12:$R$15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Amazonas</c:v>
                </c:pt>
                <c:pt idx="3">
                  <c:v>Ucayali</c:v>
                </c:pt>
              </c:strCache>
            </c:strRef>
          </c:cat>
          <c:val>
            <c:numRef>
              <c:f>'2. Oriente'!$U$12:$U$15</c:f>
              <c:numCache>
                <c:formatCode>0.0</c:formatCode>
                <c:ptCount val="4"/>
                <c:pt idx="0">
                  <c:v>612.56970300000012</c:v>
                </c:pt>
                <c:pt idx="1">
                  <c:v>645.14884100000006</c:v>
                </c:pt>
                <c:pt idx="2">
                  <c:v>521.69208100000014</c:v>
                </c:pt>
                <c:pt idx="3">
                  <c:v>343.42222600000014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80872192"/>
        <c:axId val="80873728"/>
      </c:barChart>
      <c:lineChart>
        <c:grouping val="standard"/>
        <c:varyColors val="0"/>
        <c:ser>
          <c:idx val="2"/>
          <c:order val="2"/>
          <c:tx>
            <c:strRef>
              <c:f>'2. Oriente'!$V$11</c:f>
              <c:strCache>
                <c:ptCount val="1"/>
                <c:pt idx="0">
                  <c:v>Avance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081051053500038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9039218764706E-2"/>
                  <c:y val="8.8127186265482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159039218764706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0756790252903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Oriente'!$R$12:$R$15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Amazonas</c:v>
                </c:pt>
                <c:pt idx="3">
                  <c:v>Ucayali</c:v>
                </c:pt>
              </c:strCache>
            </c:strRef>
          </c:cat>
          <c:val>
            <c:numRef>
              <c:f>'2. Oriente'!$V$12:$V$15</c:f>
              <c:numCache>
                <c:formatCode>0.0%</c:formatCode>
                <c:ptCount val="4"/>
                <c:pt idx="0">
                  <c:v>0.59707236070195002</c:v>
                </c:pt>
                <c:pt idx="1">
                  <c:v>0.50319057607160289</c:v>
                </c:pt>
                <c:pt idx="2">
                  <c:v>0.52560027232940087</c:v>
                </c:pt>
                <c:pt idx="3">
                  <c:v>0.64523799231979417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5248"/>
        <c:axId val="80883712"/>
      </c:lineChart>
      <c:catAx>
        <c:axId val="80872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0873728"/>
        <c:crosses val="autoZero"/>
        <c:auto val="1"/>
        <c:lblAlgn val="ctr"/>
        <c:lblOffset val="100"/>
        <c:noMultiLvlLbl val="0"/>
      </c:catAx>
      <c:valAx>
        <c:axId val="80873728"/>
        <c:scaling>
          <c:orientation val="minMax"/>
          <c:max val="200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80872192"/>
        <c:crosses val="autoZero"/>
        <c:crossBetween val="between"/>
      </c:valAx>
      <c:valAx>
        <c:axId val="80883712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80885248"/>
        <c:crosses val="max"/>
        <c:crossBetween val="between"/>
      </c:valAx>
      <c:catAx>
        <c:axId val="8088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8088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15245372244"/>
          <c:y val="0.17289894726177732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</a:rPr>
              <a:t>Macro Región Oriente: Ejecución del Presupuesto para proyectos de inversión pública  por Regiones , </a:t>
            </a:r>
            <a:r>
              <a:rPr lang="es-PE" sz="1000" b="1" i="0" u="none" strike="noStrike" baseline="0">
                <a:solidFill>
                  <a:sysClr val="windowText" lastClr="000000"/>
                </a:solidFill>
                <a:effectLst/>
              </a:rPr>
              <a:t>2017</a:t>
            </a:r>
            <a:endParaRPr lang="es-PE" sz="11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58629629629629"/>
          <c:y val="0.2781545138888889"/>
          <c:w val="0.73585944444444451"/>
          <c:h val="0.52722430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Oriente'!$S$25</c:f>
              <c:strCache>
                <c:ptCount val="1"/>
                <c:pt idx="0">
                  <c:v>Presupuesto 2017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Oriente'!$R$26:$R$29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Amazonas</c:v>
                </c:pt>
                <c:pt idx="3">
                  <c:v>Ucayali</c:v>
                </c:pt>
              </c:strCache>
            </c:strRef>
          </c:cat>
          <c:val>
            <c:numRef>
              <c:f>'2. Oriente'!$S$26:$S$29</c:f>
              <c:numCache>
                <c:formatCode>#,##0.0</c:formatCode>
                <c:ptCount val="4"/>
                <c:pt idx="0">
                  <c:v>1520.2970540000001</c:v>
                </c:pt>
                <c:pt idx="1">
                  <c:v>1298.584145</c:v>
                </c:pt>
                <c:pt idx="2">
                  <c:v>1099.6888290000002</c:v>
                </c:pt>
                <c:pt idx="3">
                  <c:v>968.03552400000012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86532864"/>
        <c:axId val="86534400"/>
      </c:barChart>
      <c:lineChart>
        <c:grouping val="standard"/>
        <c:varyColors val="0"/>
        <c:ser>
          <c:idx val="1"/>
          <c:order val="1"/>
          <c:tx>
            <c:strRef>
              <c:f>'2. Oriente'!$T$25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Oriente'!$R$26:$R$29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Amazonas</c:v>
                </c:pt>
                <c:pt idx="3">
                  <c:v>Ucayali</c:v>
                </c:pt>
              </c:strCache>
            </c:strRef>
          </c:cat>
          <c:val>
            <c:numRef>
              <c:f>'2. Oriente'!$T$26:$T$29</c:f>
              <c:numCache>
                <c:formatCode>0.0%</c:formatCode>
                <c:ptCount val="4"/>
                <c:pt idx="0">
                  <c:v>0.59707236070195002</c:v>
                </c:pt>
                <c:pt idx="1">
                  <c:v>0.50319057607160289</c:v>
                </c:pt>
                <c:pt idx="2">
                  <c:v>0.52560027232940087</c:v>
                </c:pt>
                <c:pt idx="3">
                  <c:v>0.64523799231979417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040"/>
        <c:axId val="87957504"/>
      </c:lineChart>
      <c:catAx>
        <c:axId val="86532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34400"/>
        <c:crosses val="autoZero"/>
        <c:auto val="1"/>
        <c:lblAlgn val="ctr"/>
        <c:lblOffset val="100"/>
        <c:noMultiLvlLbl val="0"/>
      </c:catAx>
      <c:valAx>
        <c:axId val="86534400"/>
        <c:scaling>
          <c:orientation val="minMax"/>
          <c:max val="200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86532864"/>
        <c:crosses val="autoZero"/>
        <c:crossBetween val="between"/>
      </c:valAx>
      <c:valAx>
        <c:axId val="87957504"/>
        <c:scaling>
          <c:orientation val="minMax"/>
          <c:max val="0.65000000000000013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87959040"/>
        <c:crosses val="max"/>
        <c:crossBetween val="between"/>
      </c:valAx>
      <c:catAx>
        <c:axId val="8795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879575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Oriente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Ejecución de la inversión pública 2017,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772666666666669"/>
          <c:y val="0.18298159722222221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'2. Oriente'!$T$60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Oriente'!$R$61:$R$63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'2. Oriente'!$T$61:$T$63</c:f>
              <c:numCache>
                <c:formatCode>0.0</c:formatCode>
                <c:ptCount val="3"/>
                <c:pt idx="0">
                  <c:v>978.92794200000003</c:v>
                </c:pt>
                <c:pt idx="1">
                  <c:v>818.84911599999998</c:v>
                </c:pt>
                <c:pt idx="2">
                  <c:v>965.99564299999997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899648148148146"/>
          <c:y val="0.43641458333333333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Ejecución del Presupuesto para proyectos de inversión pública por tipo de gasto, 2017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 Oriente'!$S$45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Oriente'!$R$46:$R$49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'2. Oriente'!$S$46:$S$49</c:f>
              <c:numCache>
                <c:formatCode>#,##0.0</c:formatCode>
                <c:ptCount val="4"/>
                <c:pt idx="0">
                  <c:v>2466.3185710000002</c:v>
                </c:pt>
                <c:pt idx="1">
                  <c:v>2098.8568289999998</c:v>
                </c:pt>
                <c:pt idx="2">
                  <c:v>177.93007400000002</c:v>
                </c:pt>
                <c:pt idx="3">
                  <c:v>143.500078</c:v>
                </c:pt>
              </c:numCache>
            </c:numRef>
          </c:val>
        </c:ser>
        <c:ser>
          <c:idx val="1"/>
          <c:order val="1"/>
          <c:tx>
            <c:strRef>
              <c:f>'2. Oriente'!$T$45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Oriente'!$R$46:$R$49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'2. Oriente'!$T$46:$T$49</c:f>
              <c:numCache>
                <c:formatCode>#,##0.0</c:formatCode>
                <c:ptCount val="4"/>
                <c:pt idx="0">
                  <c:v>1379.2367989999998</c:v>
                </c:pt>
                <c:pt idx="1">
                  <c:v>1224.6986530000001</c:v>
                </c:pt>
                <c:pt idx="2">
                  <c:v>71.98752300000001</c:v>
                </c:pt>
                <c:pt idx="3">
                  <c:v>87.849724999999992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9424"/>
        <c:axId val="88040960"/>
      </c:barChart>
      <c:catAx>
        <c:axId val="88039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8040960"/>
        <c:crosses val="autoZero"/>
        <c:auto val="1"/>
        <c:lblAlgn val="ctr"/>
        <c:lblOffset val="100"/>
        <c:noMultiLvlLbl val="0"/>
      </c:catAx>
      <c:valAx>
        <c:axId val="88040960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8803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Oriente: Ejecución de la inversión pública 2017, por niveles de gobierno</a:t>
            </a:r>
          </a:p>
          <a:p>
            <a:pPr>
              <a:defRPr sz="1000" b="1"/>
            </a:pPr>
            <a:r>
              <a:rPr lang="en-US" sz="1000" b="0"/>
              <a:t>(Millones</a:t>
            </a:r>
            <a:r>
              <a:rPr lang="en-US" sz="1000" b="0" baseline="0"/>
              <a:t> S/)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Oriente'!$G$49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Oriente'!$E$50:$E$52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'2. Oriente'!$G$50:$G$52</c:f>
              <c:numCache>
                <c:formatCode>#,##0.0</c:formatCode>
                <c:ptCount val="3"/>
                <c:pt idx="0">
                  <c:v>1609.2942250000001</c:v>
                </c:pt>
                <c:pt idx="1">
                  <c:v>1463.8849479999999</c:v>
                </c:pt>
                <c:pt idx="2">
                  <c:v>1813.4263790000002</c:v>
                </c:pt>
              </c:numCache>
            </c:numRef>
          </c:val>
        </c:ser>
        <c:ser>
          <c:idx val="1"/>
          <c:order val="1"/>
          <c:tx>
            <c:strRef>
              <c:f>'2. Oriente'!$H$49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Oriente'!$E$50:$E$52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'2. Oriente'!$H$50:$H$52</c:f>
              <c:numCache>
                <c:formatCode>#,##0.0</c:formatCode>
                <c:ptCount val="3"/>
                <c:pt idx="0">
                  <c:v>978.92794200000003</c:v>
                </c:pt>
                <c:pt idx="1">
                  <c:v>818.84911599999998</c:v>
                </c:pt>
                <c:pt idx="2">
                  <c:v>965.99564299999997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67456"/>
        <c:axId val="88069248"/>
      </c:barChart>
      <c:catAx>
        <c:axId val="8806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88069248"/>
        <c:crosses val="autoZero"/>
        <c:auto val="1"/>
        <c:lblAlgn val="ctr"/>
        <c:lblOffset val="100"/>
        <c:noMultiLvlLbl val="0"/>
      </c:catAx>
      <c:valAx>
        <c:axId val="8806924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880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21</xdr:row>
      <xdr:rowOff>100853</xdr:rowOff>
    </xdr:from>
    <xdr:to>
      <xdr:col>14</xdr:col>
      <xdr:colOff>705970</xdr:colOff>
      <xdr:row>23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39</xdr:row>
      <xdr:rowOff>155121</xdr:rowOff>
    </xdr:from>
    <xdr:to>
      <xdr:col>14</xdr:col>
      <xdr:colOff>736306</xdr:colOff>
      <xdr:row>43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58</xdr:row>
      <xdr:rowOff>155121</xdr:rowOff>
    </xdr:from>
    <xdr:to>
      <xdr:col>14</xdr:col>
      <xdr:colOff>736306</xdr:colOff>
      <xdr:row>62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6955</xdr:colOff>
      <xdr:row>4</xdr:row>
      <xdr:rowOff>152662</xdr:rowOff>
    </xdr:from>
    <xdr:to>
      <xdr:col>22</xdr:col>
      <xdr:colOff>842596</xdr:colOff>
      <xdr:row>19</xdr:row>
      <xdr:rowOff>184687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17961</xdr:colOff>
      <xdr:row>22</xdr:row>
      <xdr:rowOff>119744</xdr:rowOff>
    </xdr:from>
    <xdr:to>
      <xdr:col>22</xdr:col>
      <xdr:colOff>834118</xdr:colOff>
      <xdr:row>37</xdr:row>
      <xdr:rowOff>142244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4083</xdr:colOff>
      <xdr:row>56</xdr:row>
      <xdr:rowOff>4321</xdr:rowOff>
    </xdr:from>
    <xdr:to>
      <xdr:col>22</xdr:col>
      <xdr:colOff>826640</xdr:colOff>
      <xdr:row>71</xdr:row>
      <xdr:rowOff>26821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29307</xdr:colOff>
      <xdr:row>39</xdr:row>
      <xdr:rowOff>8477</xdr:rowOff>
    </xdr:from>
    <xdr:to>
      <xdr:col>22</xdr:col>
      <xdr:colOff>839514</xdr:colOff>
      <xdr:row>54</xdr:row>
      <xdr:rowOff>7327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2035</xdr:colOff>
      <xdr:row>73</xdr:row>
      <xdr:rowOff>135390</xdr:rowOff>
    </xdr:from>
    <xdr:to>
      <xdr:col>22</xdr:col>
      <xdr:colOff>830035</xdr:colOff>
      <xdr:row>89</xdr:row>
      <xdr:rowOff>157890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13 de noviembre de 2017		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13 de noviembre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0.05063</cdr:x>
      <cdr:y>0.3009</cdr:y>
    </cdr:from>
    <cdr:to>
      <cdr:x>0.27475</cdr:x>
      <cdr:y>0.73944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73115" y="866596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2,763.8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60,8%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55,9%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53,3%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13 de noviembre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13 de noviembre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13 de noviembre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2" sqref="B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01" t="s">
        <v>55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2:18" ht="19.5" customHeight="1" x14ac:dyDescent="0.25">
      <c r="B4" s="102" t="s">
        <v>97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2:18" ht="15" customHeight="1" x14ac:dyDescent="0.25">
      <c r="B5" s="103" t="s">
        <v>98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F20" sqref="F20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04" t="s">
        <v>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2:15" x14ac:dyDescent="0.25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2:15" x14ac:dyDescent="0.25"/>
    <row r="11" spans="2:15" x14ac:dyDescent="0.25"/>
    <row r="12" spans="2:15" x14ac:dyDescent="0.25">
      <c r="F12" s="6" t="s">
        <v>5</v>
      </c>
      <c r="J12" s="2">
        <v>2</v>
      </c>
    </row>
    <row r="13" spans="2:15" x14ac:dyDescent="0.25">
      <c r="G13" s="6" t="s">
        <v>6</v>
      </c>
      <c r="J13" s="2">
        <v>3</v>
      </c>
    </row>
    <row r="14" spans="2:15" x14ac:dyDescent="0.25">
      <c r="G14" s="6" t="s">
        <v>7</v>
      </c>
      <c r="J14" s="2">
        <v>4</v>
      </c>
    </row>
    <row r="15" spans="2:15" x14ac:dyDescent="0.25">
      <c r="G15" s="6" t="s">
        <v>8</v>
      </c>
      <c r="J15" s="2">
        <v>5</v>
      </c>
    </row>
    <row r="16" spans="2:15" x14ac:dyDescent="0.25">
      <c r="G16" s="6" t="s">
        <v>9</v>
      </c>
      <c r="J16" s="2">
        <v>6</v>
      </c>
    </row>
    <row r="17" spans="7:10" x14ac:dyDescent="0.25">
      <c r="G17"/>
      <c r="J17" s="2"/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Oriente'!A1" display="Oriente"/>
    <hyperlink ref="G13" location="'3. Amazonas'!A1" display="Amazonas"/>
    <hyperlink ref="G14" location="'4. Loreto'!A1" display="Loreto"/>
    <hyperlink ref="G15" location="'5. San Martín'!A1" display="San Martín"/>
    <hyperlink ref="G16" location="'6. Ucayali'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5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22" width="11.42578125" style="12" customWidth="1"/>
    <col min="23" max="23" width="12.7109375" style="12" customWidth="1"/>
    <col min="24" max="16384" width="11.42578125" style="1" hidden="1"/>
  </cols>
  <sheetData>
    <row r="1" spans="1:23" x14ac:dyDescent="0.25">
      <c r="B1" s="124" t="s">
        <v>99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23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23" x14ac:dyDescent="0.25">
      <c r="B3" s="51" t="str">
        <f>+C7</f>
        <v>1.Ejecución del de proyectos de inversión pública en la Macroregión</v>
      </c>
      <c r="C3" s="5"/>
      <c r="D3" s="5"/>
      <c r="E3" s="5"/>
      <c r="F3" s="5"/>
      <c r="G3" s="51"/>
      <c r="H3" s="5"/>
      <c r="I3" s="51" t="str">
        <f>+C60</f>
        <v>3. Ejecución de la Inversión Pública por tipo de Intervenciones  en la Macro Región</v>
      </c>
      <c r="J3" s="5"/>
      <c r="K3" s="5"/>
      <c r="L3" s="51"/>
      <c r="M3" s="5"/>
      <c r="N3" s="5"/>
      <c r="O3" s="5"/>
    </row>
    <row r="4" spans="1:23" x14ac:dyDescent="0.25">
      <c r="B4" s="51" t="str">
        <f>+C41</f>
        <v>2. Ejecución de la Inversión Pública por Niveles de Gobierno en la Macro Región</v>
      </c>
      <c r="C4" s="5"/>
      <c r="D4" s="5"/>
      <c r="E4" s="5"/>
      <c r="F4" s="5"/>
      <c r="G4" s="51"/>
      <c r="H4" s="5"/>
      <c r="I4" s="5"/>
      <c r="J4" s="5"/>
      <c r="K4" s="5"/>
      <c r="L4" s="51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23" x14ac:dyDescent="0.25">
      <c r="B7" s="63"/>
      <c r="C7" s="118" t="s">
        <v>40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64"/>
    </row>
    <row r="8" spans="1:23" s="3" customFormat="1" ht="15" customHeight="1" x14ac:dyDescent="0.25">
      <c r="A8" s="1"/>
      <c r="B8" s="16"/>
      <c r="C8" s="106" t="s">
        <v>88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8"/>
      <c r="P8" s="1"/>
      <c r="Q8" s="12"/>
      <c r="R8" s="12"/>
      <c r="S8" s="12"/>
      <c r="T8" s="12"/>
      <c r="U8" s="12"/>
      <c r="V8" s="12"/>
      <c r="W8" s="12"/>
    </row>
    <row r="9" spans="1:23" s="3" customFormat="1" x14ac:dyDescent="0.25">
      <c r="A9" s="1"/>
      <c r="B9" s="1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8"/>
      <c r="P9" s="1"/>
      <c r="Q9" s="12"/>
      <c r="R9" s="12"/>
      <c r="S9" s="12"/>
      <c r="T9" s="12"/>
      <c r="U9" s="12"/>
      <c r="V9" s="12"/>
      <c r="W9" s="12"/>
    </row>
    <row r="10" spans="1:23" s="3" customFormat="1" x14ac:dyDescent="0.25">
      <c r="A10" s="1"/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"/>
      <c r="Q10" s="12"/>
      <c r="R10" s="90"/>
      <c r="S10" s="90"/>
      <c r="T10" s="90"/>
      <c r="U10" s="90"/>
      <c r="V10" s="90"/>
      <c r="W10" s="12"/>
    </row>
    <row r="11" spans="1:23" s="3" customFormat="1" x14ac:dyDescent="0.25">
      <c r="A11" s="1"/>
      <c r="B11" s="16"/>
      <c r="C11" s="19"/>
      <c r="D11" s="19"/>
      <c r="E11" s="107" t="s">
        <v>74</v>
      </c>
      <c r="F11" s="108"/>
      <c r="G11" s="108"/>
      <c r="H11" s="108"/>
      <c r="I11" s="108"/>
      <c r="J11" s="108"/>
      <c r="K11" s="108"/>
      <c r="L11" s="108"/>
      <c r="M11" s="19"/>
      <c r="N11" s="19"/>
      <c r="O11" s="20"/>
      <c r="P11" s="1"/>
      <c r="Q11" s="12"/>
      <c r="R11" s="90" t="s">
        <v>48</v>
      </c>
      <c r="S11" s="91" t="s">
        <v>25</v>
      </c>
      <c r="T11" s="92" t="s">
        <v>46</v>
      </c>
      <c r="U11" s="91" t="s">
        <v>47</v>
      </c>
      <c r="V11" s="91" t="s">
        <v>13</v>
      </c>
      <c r="W11" s="41"/>
    </row>
    <row r="12" spans="1:23" s="3" customFormat="1" x14ac:dyDescent="0.25">
      <c r="A12" s="1"/>
      <c r="B12" s="16"/>
      <c r="C12" s="19"/>
      <c r="D12" s="19"/>
      <c r="E12" s="109" t="s">
        <v>17</v>
      </c>
      <c r="F12" s="109"/>
      <c r="G12" s="109"/>
      <c r="H12" s="109"/>
      <c r="I12" s="109"/>
      <c r="J12" s="109"/>
      <c r="K12" s="109"/>
      <c r="L12" s="109"/>
      <c r="M12" s="19"/>
      <c r="N12" s="19"/>
      <c r="O12" s="20"/>
      <c r="P12" s="1"/>
      <c r="Q12" s="12"/>
      <c r="R12" s="90" t="s">
        <v>8</v>
      </c>
      <c r="S12" s="92">
        <v>1520.2970540000001</v>
      </c>
      <c r="T12" s="92">
        <v>907.727351</v>
      </c>
      <c r="U12" s="92">
        <f>+S12-T12</f>
        <v>612.56970300000012</v>
      </c>
      <c r="V12" s="93">
        <f>+T12/S12</f>
        <v>0.59707236070195002</v>
      </c>
      <c r="W12" s="41"/>
    </row>
    <row r="13" spans="1:23" s="3" customFormat="1" x14ac:dyDescent="0.25">
      <c r="A13" s="1"/>
      <c r="B13" s="16"/>
      <c r="C13" s="19"/>
      <c r="D13" s="19"/>
      <c r="E13" s="110" t="s">
        <v>4</v>
      </c>
      <c r="F13" s="111"/>
      <c r="G13" s="114">
        <v>2017</v>
      </c>
      <c r="H13" s="114"/>
      <c r="I13" s="114"/>
      <c r="J13" s="114">
        <v>2016</v>
      </c>
      <c r="K13" s="114"/>
      <c r="L13" s="114"/>
      <c r="M13" s="19"/>
      <c r="N13" s="19"/>
      <c r="O13" s="20"/>
      <c r="P13" s="1"/>
      <c r="Q13" s="12"/>
      <c r="R13" s="90" t="s">
        <v>7</v>
      </c>
      <c r="S13" s="92">
        <v>1298.584145</v>
      </c>
      <c r="T13" s="92">
        <v>653.43530399999997</v>
      </c>
      <c r="U13" s="92">
        <f>+S13-T13</f>
        <v>645.14884100000006</v>
      </c>
      <c r="V13" s="93">
        <f>+T13/S13</f>
        <v>0.50319057607160289</v>
      </c>
      <c r="W13" s="41"/>
    </row>
    <row r="14" spans="1:23" s="3" customFormat="1" x14ac:dyDescent="0.25">
      <c r="A14" s="1"/>
      <c r="B14" s="16"/>
      <c r="C14" s="19"/>
      <c r="D14" s="19"/>
      <c r="E14" s="112"/>
      <c r="F14" s="113"/>
      <c r="G14" s="10" t="s">
        <v>11</v>
      </c>
      <c r="H14" s="10" t="s">
        <v>12</v>
      </c>
      <c r="I14" s="10" t="s">
        <v>13</v>
      </c>
      <c r="J14" s="10" t="s">
        <v>11</v>
      </c>
      <c r="K14" s="10" t="s">
        <v>12</v>
      </c>
      <c r="L14" s="10" t="s">
        <v>13</v>
      </c>
      <c r="M14" s="21"/>
      <c r="N14" s="19"/>
      <c r="O14" s="20"/>
      <c r="P14" s="1"/>
      <c r="Q14" s="12"/>
      <c r="R14" s="90" t="s">
        <v>6</v>
      </c>
      <c r="S14" s="92">
        <v>1099.6888290000002</v>
      </c>
      <c r="T14" s="92">
        <v>577.99674800000003</v>
      </c>
      <c r="U14" s="92">
        <f>+S14-T14</f>
        <v>521.69208100000014</v>
      </c>
      <c r="V14" s="93">
        <f>+T14/S14</f>
        <v>0.52560027232940087</v>
      </c>
      <c r="W14" s="41"/>
    </row>
    <row r="15" spans="1:23" s="3" customFormat="1" ht="14.25" customHeight="1" x14ac:dyDescent="0.25">
      <c r="A15" s="1"/>
      <c r="B15" s="16"/>
      <c r="C15" s="19"/>
      <c r="D15" s="19"/>
      <c r="E15" s="52" t="s">
        <v>6</v>
      </c>
      <c r="F15" s="53"/>
      <c r="G15" s="7">
        <f>+'3. Amazonas'!G19</f>
        <v>1099.6888290000002</v>
      </c>
      <c r="H15" s="7">
        <f>+'3. Amazonas'!H19</f>
        <v>577.99674800000003</v>
      </c>
      <c r="I15" s="8">
        <f>+H15/G15</f>
        <v>0.52560027232940087</v>
      </c>
      <c r="J15" s="7">
        <f>+'3. Amazonas'!J19</f>
        <v>933.42489399999999</v>
      </c>
      <c r="K15" s="7">
        <f>+'3. Amazonas'!K19</f>
        <v>678.24962000000005</v>
      </c>
      <c r="L15" s="8">
        <f t="shared" ref="L15:L19" si="0">+K15/J15</f>
        <v>0.72662473902265567</v>
      </c>
      <c r="M15" s="59">
        <f>+(I15-L15)*100</f>
        <v>-20.102446669325481</v>
      </c>
      <c r="N15" s="100">
        <f>+G15/$G$19</f>
        <v>0.22504145613920426</v>
      </c>
      <c r="O15" s="20"/>
      <c r="P15" s="1"/>
      <c r="Q15" s="12"/>
      <c r="R15" s="90" t="s">
        <v>9</v>
      </c>
      <c r="S15" s="92">
        <v>968.03552400000012</v>
      </c>
      <c r="T15" s="92">
        <v>624.61329799999999</v>
      </c>
      <c r="U15" s="92">
        <f>+S15-T15</f>
        <v>343.42222600000014</v>
      </c>
      <c r="V15" s="93">
        <f>+T15/S15</f>
        <v>0.64523799231979417</v>
      </c>
      <c r="W15" s="41"/>
    </row>
    <row r="16" spans="1:23" s="3" customFormat="1" x14ac:dyDescent="0.25">
      <c r="A16" s="1"/>
      <c r="B16" s="16"/>
      <c r="C16" s="19"/>
      <c r="D16" s="19"/>
      <c r="E16" s="52" t="s">
        <v>7</v>
      </c>
      <c r="F16" s="53"/>
      <c r="G16" s="7">
        <f>+'4. Loreto'!G19</f>
        <v>1298.584145</v>
      </c>
      <c r="H16" s="7">
        <f>+'4. Loreto'!H19</f>
        <v>653.43530399999997</v>
      </c>
      <c r="I16" s="8">
        <f t="shared" ref="I16:I19" si="1">+H16/G16</f>
        <v>0.50319057607160289</v>
      </c>
      <c r="J16" s="7">
        <f>+'4. Loreto'!J19</f>
        <v>953.58456699999999</v>
      </c>
      <c r="K16" s="7">
        <f>+'4. Loreto'!K19</f>
        <v>558.26443500000005</v>
      </c>
      <c r="L16" s="8">
        <f t="shared" si="0"/>
        <v>0.58543778320187523</v>
      </c>
      <c r="M16" s="59">
        <f>+(I16-L16)*100</f>
        <v>-8.2247207130272333</v>
      </c>
      <c r="N16" s="100">
        <f t="shared" ref="N16:N19" si="2">+G16/$G$19</f>
        <v>0.26574359873767844</v>
      </c>
      <c r="O16" s="20"/>
      <c r="P16" s="1"/>
      <c r="Q16" s="12"/>
      <c r="R16" s="12"/>
      <c r="S16" s="40"/>
      <c r="T16" s="41"/>
      <c r="U16" s="40"/>
      <c r="V16" s="40"/>
      <c r="W16" s="41"/>
    </row>
    <row r="17" spans="1:23" s="3" customFormat="1" x14ac:dyDescent="0.25">
      <c r="A17" s="1"/>
      <c r="B17" s="16"/>
      <c r="C17" s="19"/>
      <c r="D17" s="19"/>
      <c r="E17" s="52" t="s">
        <v>8</v>
      </c>
      <c r="F17" s="53"/>
      <c r="G17" s="7">
        <f>+'5. San Martín'!G19</f>
        <v>1520.2970540000001</v>
      </c>
      <c r="H17" s="7">
        <f>+'5. San Martín'!H19</f>
        <v>907.727351</v>
      </c>
      <c r="I17" s="8">
        <f t="shared" si="1"/>
        <v>0.59707236070195002</v>
      </c>
      <c r="J17" s="7">
        <f>+'5. San Martín'!J19</f>
        <v>1206.444334</v>
      </c>
      <c r="K17" s="7">
        <f>+'5. San Martín'!K19</f>
        <v>913.07560399999988</v>
      </c>
      <c r="L17" s="8">
        <f t="shared" si="0"/>
        <v>0.7568319385053367</v>
      </c>
      <c r="M17" s="59">
        <f t="shared" ref="M17:M19" si="3">+(I17-L17)*100</f>
        <v>-15.975957780338668</v>
      </c>
      <c r="N17" s="100">
        <f t="shared" si="2"/>
        <v>0.31111515710077509</v>
      </c>
      <c r="O17" s="20"/>
      <c r="P17" s="1"/>
      <c r="Q17" s="12"/>
      <c r="R17" s="12"/>
      <c r="S17" s="40"/>
      <c r="T17" s="41"/>
      <c r="U17" s="40"/>
      <c r="V17" s="40"/>
      <c r="W17" s="41"/>
    </row>
    <row r="18" spans="1:23" s="3" customFormat="1" x14ac:dyDescent="0.25">
      <c r="A18" s="1"/>
      <c r="B18" s="16"/>
      <c r="C18" s="19"/>
      <c r="D18" s="19"/>
      <c r="E18" s="52" t="s">
        <v>9</v>
      </c>
      <c r="F18" s="53"/>
      <c r="G18" s="7">
        <f>+'6. Ucayali'!G19</f>
        <v>968.03552400000012</v>
      </c>
      <c r="H18" s="7">
        <f>+'6. Ucayali'!H19</f>
        <v>624.61329799999999</v>
      </c>
      <c r="I18" s="8">
        <f t="shared" si="1"/>
        <v>0.64523799231979417</v>
      </c>
      <c r="J18" s="7">
        <f>+'6. Ucayali'!J19</f>
        <v>1094.5622739999999</v>
      </c>
      <c r="K18" s="7">
        <f>+'6. Ucayali'!K19</f>
        <v>788.59980299999995</v>
      </c>
      <c r="L18" s="8">
        <f t="shared" si="0"/>
        <v>0.72047047640160122</v>
      </c>
      <c r="M18" s="59">
        <f t="shared" si="3"/>
        <v>-7.5232484081807049</v>
      </c>
      <c r="N18" s="100">
        <f t="shared" si="2"/>
        <v>0.1980997880223421</v>
      </c>
      <c r="O18" s="20"/>
      <c r="P18" s="1"/>
      <c r="Q18" s="12"/>
      <c r="R18" s="12"/>
      <c r="S18" s="12"/>
      <c r="T18" s="42"/>
      <c r="U18" s="12"/>
      <c r="V18" s="12"/>
      <c r="W18" s="42"/>
    </row>
    <row r="19" spans="1:23" s="3" customFormat="1" x14ac:dyDescent="0.25">
      <c r="A19" s="1"/>
      <c r="B19" s="16"/>
      <c r="C19" s="19"/>
      <c r="D19" s="19"/>
      <c r="E19" s="54" t="s">
        <v>41</v>
      </c>
      <c r="F19" s="55"/>
      <c r="G19" s="56">
        <f t="shared" ref="G19:H19" si="4">SUM(G15:G18)</f>
        <v>4886.6055520000009</v>
      </c>
      <c r="H19" s="57">
        <f t="shared" si="4"/>
        <v>2763.7727009999999</v>
      </c>
      <c r="I19" s="58">
        <f t="shared" si="1"/>
        <v>0.56558129597115459</v>
      </c>
      <c r="J19" s="56">
        <f t="shared" ref="J19:K19" si="5">SUM(J15:J18)</f>
        <v>4188.0160690000002</v>
      </c>
      <c r="K19" s="56">
        <f t="shared" si="5"/>
        <v>2938.1894620000003</v>
      </c>
      <c r="L19" s="58">
        <f t="shared" si="0"/>
        <v>0.70157072312799673</v>
      </c>
      <c r="M19" s="59">
        <f t="shared" si="3"/>
        <v>-13.598942715684215</v>
      </c>
      <c r="N19" s="100">
        <f t="shared" si="2"/>
        <v>1</v>
      </c>
      <c r="O19" s="20"/>
      <c r="P19" s="1"/>
      <c r="Q19" s="12"/>
      <c r="R19" s="12"/>
      <c r="S19" s="12"/>
      <c r="T19" s="12"/>
      <c r="U19" s="12"/>
      <c r="V19" s="12"/>
      <c r="W19" s="12"/>
    </row>
    <row r="20" spans="1:23" s="3" customFormat="1" x14ac:dyDescent="0.25">
      <c r="A20" s="1"/>
      <c r="B20" s="16"/>
      <c r="C20" s="19"/>
      <c r="D20" s="19"/>
      <c r="E20" s="105" t="s">
        <v>64</v>
      </c>
      <c r="F20" s="105"/>
      <c r="G20" s="105"/>
      <c r="H20" s="105"/>
      <c r="I20" s="105"/>
      <c r="J20" s="105"/>
      <c r="K20" s="105"/>
      <c r="L20" s="105"/>
      <c r="M20" s="23"/>
      <c r="N20" s="24"/>
      <c r="O20" s="20"/>
      <c r="P20" s="1"/>
      <c r="Q20" s="12"/>
      <c r="R20" s="12"/>
      <c r="S20" s="12"/>
      <c r="T20" s="12"/>
      <c r="U20" s="12"/>
      <c r="V20" s="12"/>
      <c r="W20" s="12"/>
    </row>
    <row r="21" spans="1:23" s="3" customFormat="1" x14ac:dyDescent="0.25">
      <c r="A21" s="1"/>
      <c r="B21" s="16"/>
      <c r="C21" s="19"/>
      <c r="D21" s="19"/>
      <c r="E21" s="19"/>
      <c r="F21" s="25"/>
      <c r="G21" s="25"/>
      <c r="H21" s="25"/>
      <c r="I21" s="25"/>
      <c r="J21" s="25"/>
      <c r="K21" s="25"/>
      <c r="L21" s="19"/>
      <c r="M21" s="22"/>
      <c r="N21" s="19"/>
      <c r="O21" s="20"/>
      <c r="P21" s="1"/>
      <c r="Q21" s="12"/>
      <c r="R21" s="12"/>
      <c r="S21" s="12"/>
      <c r="T21" s="12"/>
      <c r="U21" s="12"/>
      <c r="V21" s="12"/>
      <c r="W21" s="12"/>
    </row>
    <row r="22" spans="1:23" s="3" customFormat="1" ht="15" customHeight="1" x14ac:dyDescent="0.25">
      <c r="A22" s="1"/>
      <c r="B22" s="16"/>
      <c r="C22" s="106" t="str">
        <f>+CONCATENATE("Al 13 de noviembre de los " &amp; FIXED(J32,0)  &amp; "  proyectos presupuestados para el 2017 en esta macro región, " &amp; FIXED(J28,0) &amp; " no cuentan con ningún avance en ejecución del gasto, mientras que " &amp; FIXED(J29,0) &amp; " (" &amp; FIXED(K29*100,1) &amp; "% de proyectos) no superan el 50,0% de ejecución, " &amp; FIXED(J30,0) &amp; " proyectos (" &amp; FIXED(K30*100,1) &amp; "% del total) tienen un nivel de ejecución mayor al 50,0% pero no culminan al 100% y " &amp; FIXED(J31,0) &amp; " proyectos por S/ " &amp; FIXED(I31,1) &amp; " millones se han ejecutado al 100,0%.")</f>
        <v>Al 13 de noviembre de los 4,749  proyectos presupuestados para el 2017 en esta macro región, 1,333 no cuentan con ningún avance en ejecución del gasto, mientras que 808 (17.0% de proyectos) no superan el 50,0% de ejecución, 1,526 proyectos (32.1% del total) tienen un nivel de ejecución mayor al 50,0% pero no culminan al 100% y 1,082 proyectos por S/ 207.4 millones se han ejecutado al 100,0%.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20"/>
      <c r="P22" s="1"/>
      <c r="Q22" s="12"/>
      <c r="R22" s="12"/>
      <c r="S22" s="12"/>
      <c r="T22" s="12"/>
      <c r="U22" s="12"/>
      <c r="V22" s="12"/>
      <c r="W22" s="12"/>
    </row>
    <row r="23" spans="1:23" s="3" customFormat="1" x14ac:dyDescent="0.25">
      <c r="A23" s="1"/>
      <c r="B23" s="1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20"/>
      <c r="P23" s="1"/>
      <c r="Q23" s="96"/>
      <c r="R23" s="96"/>
      <c r="S23" s="96"/>
      <c r="T23" s="96"/>
      <c r="U23" s="96"/>
      <c r="V23" s="96"/>
      <c r="W23" s="12"/>
    </row>
    <row r="24" spans="1:23" s="3" customFormat="1" ht="15" customHeight="1" x14ac:dyDescent="0.25">
      <c r="A24" s="1"/>
      <c r="B24" s="1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/>
      <c r="P24" s="1"/>
      <c r="Q24" s="96"/>
      <c r="R24" s="90"/>
      <c r="S24" s="90"/>
      <c r="T24" s="90"/>
      <c r="U24" s="90"/>
      <c r="V24" s="96"/>
      <c r="W24" s="12"/>
    </row>
    <row r="25" spans="1:23" s="3" customFormat="1" x14ac:dyDescent="0.25">
      <c r="A25" s="1"/>
      <c r="B25" s="16"/>
      <c r="C25" s="26"/>
      <c r="D25" s="26"/>
      <c r="E25" s="115" t="s">
        <v>42</v>
      </c>
      <c r="F25" s="115"/>
      <c r="G25" s="115"/>
      <c r="H25" s="115"/>
      <c r="I25" s="115"/>
      <c r="J25" s="115"/>
      <c r="K25" s="115"/>
      <c r="L25" s="115"/>
      <c r="M25" s="88"/>
      <c r="N25" s="88"/>
      <c r="O25" s="20"/>
      <c r="P25" s="1"/>
      <c r="Q25" s="96"/>
      <c r="R25" s="90"/>
      <c r="S25" s="90" t="s">
        <v>93</v>
      </c>
      <c r="T25" s="90" t="s">
        <v>49</v>
      </c>
      <c r="U25" s="90"/>
      <c r="V25" s="96"/>
      <c r="W25" s="12"/>
    </row>
    <row r="26" spans="1:23" s="3" customFormat="1" x14ac:dyDescent="0.25">
      <c r="A26" s="1"/>
      <c r="B26" s="16"/>
      <c r="C26" s="19"/>
      <c r="D26" s="19"/>
      <c r="E26" s="5"/>
      <c r="F26" s="116" t="s">
        <v>38</v>
      </c>
      <c r="G26" s="116"/>
      <c r="H26" s="116"/>
      <c r="I26" s="116"/>
      <c r="J26" s="116"/>
      <c r="K26" s="116"/>
      <c r="L26" s="5"/>
      <c r="M26" s="80"/>
      <c r="N26" s="80"/>
      <c r="O26" s="20"/>
      <c r="P26" s="1"/>
      <c r="Q26" s="96"/>
      <c r="R26" s="90" t="s">
        <v>8</v>
      </c>
      <c r="S26" s="97">
        <v>1520.2970540000001</v>
      </c>
      <c r="T26" s="95">
        <v>0.59707236070195002</v>
      </c>
      <c r="U26" s="90"/>
      <c r="V26" s="96"/>
      <c r="W26" s="12"/>
    </row>
    <row r="27" spans="1:23" s="3" customFormat="1" x14ac:dyDescent="0.25">
      <c r="A27" s="1"/>
      <c r="B27" s="16"/>
      <c r="C27" s="19"/>
      <c r="D27" s="19"/>
      <c r="E27" s="80"/>
      <c r="F27" s="83" t="s">
        <v>30</v>
      </c>
      <c r="G27" s="70" t="s">
        <v>23</v>
      </c>
      <c r="H27" s="70" t="s">
        <v>25</v>
      </c>
      <c r="I27" s="70" t="s">
        <v>12</v>
      </c>
      <c r="J27" s="70" t="s">
        <v>29</v>
      </c>
      <c r="K27" s="70" t="s">
        <v>3</v>
      </c>
      <c r="L27" s="80"/>
      <c r="M27" s="80" t="s">
        <v>43</v>
      </c>
      <c r="N27" s="80"/>
      <c r="O27" s="20"/>
      <c r="P27" s="1"/>
      <c r="Q27" s="96"/>
      <c r="R27" s="90" t="s">
        <v>7</v>
      </c>
      <c r="S27" s="97">
        <v>1298.584145</v>
      </c>
      <c r="T27" s="95">
        <v>0.50319057607160289</v>
      </c>
      <c r="U27" s="90"/>
      <c r="V27" s="96"/>
      <c r="W27" s="12"/>
    </row>
    <row r="28" spans="1:23" s="3" customFormat="1" x14ac:dyDescent="0.25">
      <c r="A28" s="1"/>
      <c r="B28" s="16"/>
      <c r="C28" s="19"/>
      <c r="D28" s="19"/>
      <c r="E28" s="80"/>
      <c r="F28" s="84" t="s">
        <v>31</v>
      </c>
      <c r="G28" s="74">
        <f>+I28/H28</f>
        <v>0</v>
      </c>
      <c r="H28" s="66">
        <f>+'3. Amazonas'!H58+'4. Loreto'!H58+'5. San Martín'!H58+'6. Ucayali'!H58</f>
        <v>368.6625610000001</v>
      </c>
      <c r="I28" s="66">
        <f>+'3. Amazonas'!I58+'4. Loreto'!I58+'5. San Martín'!I58+'6. Ucayali'!I58</f>
        <v>0</v>
      </c>
      <c r="J28" s="81">
        <f>+'3. Amazonas'!J58+'4. Loreto'!J58+'5. San Martín'!J58+'6. Ucayali'!J58</f>
        <v>1333</v>
      </c>
      <c r="K28" s="74">
        <f>+J28/J$32</f>
        <v>0.28069067172036216</v>
      </c>
      <c r="L28" s="80"/>
      <c r="M28" s="87">
        <f>SUM(J29:J31)</f>
        <v>3416</v>
      </c>
      <c r="N28" s="80"/>
      <c r="O28" s="20"/>
      <c r="P28" s="1"/>
      <c r="Q28" s="96"/>
      <c r="R28" s="90" t="s">
        <v>6</v>
      </c>
      <c r="S28" s="97">
        <v>1099.6888290000002</v>
      </c>
      <c r="T28" s="95">
        <v>0.52560027232940087</v>
      </c>
      <c r="U28" s="90"/>
      <c r="V28" s="96"/>
      <c r="W28" s="12"/>
    </row>
    <row r="29" spans="1:23" s="3" customFormat="1" x14ac:dyDescent="0.25">
      <c r="A29" s="1"/>
      <c r="B29" s="16"/>
      <c r="C29" s="19"/>
      <c r="D29" s="19"/>
      <c r="E29" s="80"/>
      <c r="F29" s="84" t="s">
        <v>32</v>
      </c>
      <c r="G29" s="74">
        <f t="shared" ref="G29:G32" si="6">+I29/H29</f>
        <v>0.25602645149938746</v>
      </c>
      <c r="H29" s="66">
        <f>+'3. Amazonas'!H59+'4. Loreto'!H59+'5. San Martín'!H59+'6. Ucayali'!H59</f>
        <v>1621.0852690000002</v>
      </c>
      <c r="I29" s="66">
        <f>+'3. Amazonas'!I59+'4. Loreto'!I59+'5. San Martín'!I59+'6. Ucayali'!I59</f>
        <v>415.04070900000005</v>
      </c>
      <c r="J29" s="81">
        <f>+'3. Amazonas'!J59+'4. Loreto'!J59+'5. San Martín'!J59+'6. Ucayali'!J59</f>
        <v>808</v>
      </c>
      <c r="K29" s="74">
        <f t="shared" ref="K29:K31" si="7">+J29/J$32</f>
        <v>0.17014108233312275</v>
      </c>
      <c r="L29" s="80"/>
      <c r="M29" s="80"/>
      <c r="N29" s="80"/>
      <c r="O29" s="20"/>
      <c r="P29" s="1"/>
      <c r="Q29" s="96"/>
      <c r="R29" s="90" t="s">
        <v>9</v>
      </c>
      <c r="S29" s="97">
        <v>968.03552400000012</v>
      </c>
      <c r="T29" s="95">
        <v>0.64523799231979417</v>
      </c>
      <c r="U29" s="90"/>
      <c r="V29" s="96"/>
      <c r="W29" s="12"/>
    </row>
    <row r="30" spans="1:23" s="3" customFormat="1" x14ac:dyDescent="0.25">
      <c r="A30" s="1"/>
      <c r="B30" s="16"/>
      <c r="C30" s="19"/>
      <c r="D30" s="19"/>
      <c r="E30" s="80"/>
      <c r="F30" s="84" t="s">
        <v>33</v>
      </c>
      <c r="G30" s="74">
        <f t="shared" si="6"/>
        <v>0.79631171506800702</v>
      </c>
      <c r="H30" s="66">
        <f>+'3. Amazonas'!H60+'4. Loreto'!H60+'5. San Martín'!H60+'6. Ucayali'!H60</f>
        <v>2689.0058069999991</v>
      </c>
      <c r="I30" s="66">
        <f>+'3. Amazonas'!I60+'4. Loreto'!I60+'5. San Martín'!I60+'6. Ucayali'!I60</f>
        <v>2141.2868259999996</v>
      </c>
      <c r="J30" s="81">
        <f>+'3. Amazonas'!J60+'4. Loreto'!J60+'5. San Martín'!J60+'6. Ucayali'!J60</f>
        <v>1526</v>
      </c>
      <c r="K30" s="74">
        <f t="shared" si="7"/>
        <v>0.32133080648557594</v>
      </c>
      <c r="L30" s="80"/>
      <c r="M30" s="80"/>
      <c r="N30" s="80"/>
      <c r="O30" s="20"/>
      <c r="P30" s="1"/>
      <c r="Q30" s="96"/>
      <c r="R30" s="90"/>
      <c r="S30" s="97"/>
      <c r="T30" s="90"/>
      <c r="U30" s="90"/>
      <c r="V30" s="96"/>
      <c r="W30" s="12"/>
    </row>
    <row r="31" spans="1:23" x14ac:dyDescent="0.25">
      <c r="B31" s="16"/>
      <c r="C31" s="19"/>
      <c r="D31" s="19"/>
      <c r="E31" s="80"/>
      <c r="F31" s="84" t="s">
        <v>34</v>
      </c>
      <c r="G31" s="74">
        <f t="shared" si="6"/>
        <v>0.99804327037352503</v>
      </c>
      <c r="H31" s="66">
        <f>+'3. Amazonas'!H61+'4. Loreto'!H61+'5. San Martín'!H61+'6. Ucayali'!H61</f>
        <v>207.85191500000002</v>
      </c>
      <c r="I31" s="66">
        <f>+'3. Amazonas'!I61+'4. Loreto'!I61+'5. San Martín'!I61+'6. Ucayali'!I61</f>
        <v>207.44520499999996</v>
      </c>
      <c r="J31" s="81">
        <f>+'3. Amazonas'!J61+'4. Loreto'!J61+'5. San Martín'!J61+'6. Ucayali'!J61</f>
        <v>1082</v>
      </c>
      <c r="K31" s="74">
        <f t="shared" si="7"/>
        <v>0.22783743946093915</v>
      </c>
      <c r="L31" s="80"/>
      <c r="M31" s="80"/>
      <c r="N31" s="80"/>
      <c r="O31" s="20"/>
      <c r="R31" s="90"/>
      <c r="S31" s="90"/>
      <c r="T31" s="90"/>
      <c r="U31" s="90"/>
    </row>
    <row r="32" spans="1:23" x14ac:dyDescent="0.25">
      <c r="B32" s="16"/>
      <c r="C32" s="19"/>
      <c r="D32" s="19"/>
      <c r="E32" s="80"/>
      <c r="F32" s="85" t="s">
        <v>0</v>
      </c>
      <c r="G32" s="73">
        <f t="shared" si="6"/>
        <v>0.56558130395215489</v>
      </c>
      <c r="H32" s="57">
        <f t="shared" ref="H32:J32" si="8">SUM(H28:H31)</f>
        <v>4886.605552</v>
      </c>
      <c r="I32" s="57">
        <f t="shared" si="8"/>
        <v>2763.7727399999994</v>
      </c>
      <c r="J32" s="82">
        <f t="shared" si="8"/>
        <v>4749</v>
      </c>
      <c r="K32" s="73">
        <f>SUM(K28:K31)</f>
        <v>1</v>
      </c>
      <c r="L32" s="80"/>
      <c r="M32" s="80"/>
      <c r="N32" s="80"/>
      <c r="O32" s="20"/>
    </row>
    <row r="33" spans="2:21" x14ac:dyDescent="0.25">
      <c r="B33" s="16"/>
      <c r="C33" s="19"/>
      <c r="D33" s="19"/>
      <c r="E33" s="5"/>
      <c r="F33" s="105" t="s">
        <v>63</v>
      </c>
      <c r="G33" s="105"/>
      <c r="H33" s="105"/>
      <c r="I33" s="105"/>
      <c r="J33" s="105"/>
      <c r="K33" s="105"/>
      <c r="L33" s="5"/>
      <c r="M33" s="80"/>
      <c r="N33" s="80"/>
      <c r="O33" s="20"/>
    </row>
    <row r="34" spans="2:21" x14ac:dyDescent="0.25">
      <c r="B34" s="16"/>
      <c r="C34" s="19"/>
      <c r="D34" s="19"/>
      <c r="E34" s="19"/>
      <c r="F34" s="27"/>
      <c r="G34" s="28"/>
      <c r="H34" s="28"/>
      <c r="I34" s="29"/>
      <c r="J34" s="30"/>
      <c r="K34" s="31"/>
      <c r="L34" s="19"/>
      <c r="M34" s="19"/>
      <c r="N34" s="19"/>
      <c r="O34" s="20"/>
    </row>
    <row r="35" spans="2:21" x14ac:dyDescent="0.25">
      <c r="B35" s="16"/>
      <c r="C35" s="19"/>
      <c r="D35" s="19"/>
      <c r="E35" s="19"/>
      <c r="F35" s="32"/>
      <c r="G35" s="33"/>
      <c r="H35" s="33"/>
      <c r="I35" s="34"/>
      <c r="J35" s="35"/>
      <c r="K35" s="31"/>
      <c r="L35" s="19"/>
      <c r="M35" s="19"/>
      <c r="N35" s="19"/>
      <c r="O35" s="20"/>
    </row>
    <row r="36" spans="2:21" x14ac:dyDescent="0.25">
      <c r="B36" s="16"/>
      <c r="C36" s="19"/>
      <c r="D36" s="19"/>
      <c r="E36" s="19"/>
      <c r="F36" s="25"/>
      <c r="G36" s="25"/>
      <c r="H36" s="25"/>
      <c r="I36" s="25"/>
      <c r="J36" s="25"/>
      <c r="K36" s="31"/>
      <c r="L36" s="19"/>
      <c r="M36" s="19"/>
      <c r="N36" s="19"/>
      <c r="O36" s="20"/>
    </row>
    <row r="37" spans="2:21" x14ac:dyDescent="0.25">
      <c r="B37" s="16"/>
      <c r="C37" s="19"/>
      <c r="D37" s="19"/>
      <c r="E37" s="19"/>
      <c r="F37" s="31"/>
      <c r="G37" s="31"/>
      <c r="H37" s="31"/>
      <c r="I37" s="31"/>
      <c r="J37" s="31"/>
      <c r="K37" s="31"/>
      <c r="L37" s="19"/>
      <c r="M37" s="19"/>
      <c r="N37" s="19"/>
      <c r="O37" s="20"/>
    </row>
    <row r="38" spans="2:21" x14ac:dyDescent="0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40" spans="2:21" x14ac:dyDescent="0.2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2:21" x14ac:dyDescent="0.25">
      <c r="B41" s="16"/>
      <c r="C41" s="118" t="s">
        <v>44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7"/>
    </row>
    <row r="42" spans="2:21" x14ac:dyDescent="0.25">
      <c r="B42" s="16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7"/>
      <c r="Q42" s="90"/>
      <c r="R42" s="90"/>
      <c r="S42" s="90"/>
      <c r="T42" s="90"/>
      <c r="U42" s="90"/>
    </row>
    <row r="43" spans="2:21" ht="15" customHeight="1" x14ac:dyDescent="0.25">
      <c r="B43" s="16"/>
      <c r="C43" s="106" t="s">
        <v>61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8"/>
      <c r="Q43" s="90"/>
      <c r="R43" s="90"/>
      <c r="S43" s="90"/>
      <c r="T43" s="90"/>
      <c r="U43" s="90"/>
    </row>
    <row r="44" spans="2:21" x14ac:dyDescent="0.25">
      <c r="B44" s="1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8"/>
      <c r="Q44" s="90"/>
      <c r="R44" s="90"/>
      <c r="S44" s="90"/>
      <c r="T44" s="90"/>
      <c r="U44" s="90"/>
    </row>
    <row r="45" spans="2:21" x14ac:dyDescent="0.25">
      <c r="B45" s="1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20"/>
      <c r="Q45" s="90"/>
      <c r="R45" s="98" t="s">
        <v>50</v>
      </c>
      <c r="S45" s="98" t="s">
        <v>11</v>
      </c>
      <c r="T45" s="98" t="s">
        <v>94</v>
      </c>
      <c r="U45" s="90" t="s">
        <v>51</v>
      </c>
    </row>
    <row r="46" spans="2:21" x14ac:dyDescent="0.25">
      <c r="B46" s="16"/>
      <c r="C46" s="19"/>
      <c r="D46" s="19"/>
      <c r="E46" s="107" t="s">
        <v>56</v>
      </c>
      <c r="F46" s="108"/>
      <c r="G46" s="108"/>
      <c r="H46" s="108"/>
      <c r="I46" s="108"/>
      <c r="J46" s="108"/>
      <c r="K46" s="108"/>
      <c r="L46" s="108"/>
      <c r="M46" s="19"/>
      <c r="N46" s="19"/>
      <c r="O46" s="20"/>
      <c r="Q46" s="90"/>
      <c r="R46" s="90" t="s">
        <v>18</v>
      </c>
      <c r="S46" s="97">
        <v>2466.3185710000002</v>
      </c>
      <c r="T46" s="97">
        <v>1379.2367989999998</v>
      </c>
      <c r="U46" s="99">
        <v>0.55922897196560084</v>
      </c>
    </row>
    <row r="47" spans="2:21" x14ac:dyDescent="0.25">
      <c r="B47" s="16"/>
      <c r="C47" s="19"/>
      <c r="D47" s="19"/>
      <c r="E47" s="109" t="s">
        <v>17</v>
      </c>
      <c r="F47" s="109"/>
      <c r="G47" s="109"/>
      <c r="H47" s="109"/>
      <c r="I47" s="109"/>
      <c r="J47" s="109"/>
      <c r="K47" s="109"/>
      <c r="L47" s="109"/>
      <c r="M47" s="19"/>
      <c r="N47" s="19"/>
      <c r="O47" s="20"/>
      <c r="Q47" s="90"/>
      <c r="R47" s="90" t="s">
        <v>19</v>
      </c>
      <c r="S47" s="97">
        <v>2098.8568289999998</v>
      </c>
      <c r="T47" s="97">
        <v>1224.6986530000001</v>
      </c>
      <c r="U47" s="99">
        <v>0.58350747706002781</v>
      </c>
    </row>
    <row r="48" spans="2:21" x14ac:dyDescent="0.25">
      <c r="B48" s="16"/>
      <c r="C48" s="19"/>
      <c r="D48" s="19"/>
      <c r="E48" s="110" t="s">
        <v>16</v>
      </c>
      <c r="F48" s="111"/>
      <c r="G48" s="114">
        <v>2017</v>
      </c>
      <c r="H48" s="114"/>
      <c r="I48" s="114"/>
      <c r="J48" s="114">
        <v>2016</v>
      </c>
      <c r="K48" s="114"/>
      <c r="L48" s="114"/>
      <c r="M48" s="19"/>
      <c r="N48" s="19"/>
      <c r="O48" s="20"/>
      <c r="Q48" s="90"/>
      <c r="R48" s="90" t="s">
        <v>28</v>
      </c>
      <c r="S48" s="97">
        <v>177.93007400000002</v>
      </c>
      <c r="T48" s="97">
        <v>71.98752300000001</v>
      </c>
      <c r="U48" s="99">
        <v>0.40458322408161312</v>
      </c>
    </row>
    <row r="49" spans="2:21" x14ac:dyDescent="0.25">
      <c r="B49" s="16"/>
      <c r="C49" s="19"/>
      <c r="D49" s="19"/>
      <c r="E49" s="112"/>
      <c r="F49" s="113"/>
      <c r="G49" s="9" t="s">
        <v>11</v>
      </c>
      <c r="H49" s="9" t="s">
        <v>12</v>
      </c>
      <c r="I49" s="9" t="s">
        <v>13</v>
      </c>
      <c r="J49" s="9" t="s">
        <v>11</v>
      </c>
      <c r="K49" s="9" t="s">
        <v>12</v>
      </c>
      <c r="L49" s="9" t="s">
        <v>13</v>
      </c>
      <c r="M49" s="19"/>
      <c r="N49" s="19"/>
      <c r="O49" s="20"/>
      <c r="Q49" s="90"/>
      <c r="R49" s="90" t="s">
        <v>20</v>
      </c>
      <c r="S49" s="97">
        <v>143.500078</v>
      </c>
      <c r="T49" s="97">
        <v>87.849724999999992</v>
      </c>
      <c r="U49" s="99">
        <v>0.61219287281502377</v>
      </c>
    </row>
    <row r="50" spans="2:21" x14ac:dyDescent="0.25">
      <c r="B50" s="16"/>
      <c r="C50" s="19"/>
      <c r="D50" s="19"/>
      <c r="E50" s="52" t="s">
        <v>14</v>
      </c>
      <c r="F50" s="53"/>
      <c r="G50" s="7">
        <f>+'3. Amazonas'!G16+'4. Loreto'!G16+'5. San Martín'!G16+'6. Ucayali'!G16</f>
        <v>1609.2942250000001</v>
      </c>
      <c r="H50" s="7">
        <f>+'3. Amazonas'!H16+'4. Loreto'!H16+'5. San Martín'!H16+'6. Ucayali'!H16</f>
        <v>978.92794200000003</v>
      </c>
      <c r="I50" s="8">
        <f>+H50/G50</f>
        <v>0.60829643628404861</v>
      </c>
      <c r="J50" s="7">
        <f>+'3. Amazonas'!J16+'4. Loreto'!J16+'5. San Martín'!J16+'6. Ucayali'!J16</f>
        <v>1181.2060730000001</v>
      </c>
      <c r="K50" s="7">
        <f>+'3. Amazonas'!K16+'4. Loreto'!K16+'5. San Martín'!K16+'6. Ucayali'!K16</f>
        <v>866.03542999999991</v>
      </c>
      <c r="L50" s="8">
        <f t="shared" ref="L50:L53" si="9">+K50/J50</f>
        <v>0.73317895140892986</v>
      </c>
      <c r="M50" s="19"/>
      <c r="N50" s="19"/>
      <c r="O50" s="20"/>
      <c r="Q50" s="90"/>
      <c r="R50" s="90"/>
      <c r="S50" s="90"/>
      <c r="T50" s="90"/>
      <c r="U50" s="90"/>
    </row>
    <row r="51" spans="2:21" x14ac:dyDescent="0.25">
      <c r="B51" s="16"/>
      <c r="C51" s="19"/>
      <c r="D51" s="19"/>
      <c r="E51" s="52" t="s">
        <v>15</v>
      </c>
      <c r="F51" s="53"/>
      <c r="G51" s="7">
        <f>+'3. Amazonas'!G17+'4. Loreto'!G17+'5. San Martín'!G17+'6. Ucayali'!G17</f>
        <v>1463.8849479999999</v>
      </c>
      <c r="H51" s="7">
        <f>+'3. Amazonas'!H17+'4. Loreto'!H17+'5. San Martín'!H17+'6. Ucayali'!H17</f>
        <v>818.84911599999998</v>
      </c>
      <c r="I51" s="8">
        <f t="shared" ref="I51:I53" si="10">+H51/G51</f>
        <v>0.55936712589246462</v>
      </c>
      <c r="J51" s="7">
        <f>+'3. Amazonas'!J17+'4. Loreto'!J17+'5. San Martín'!J17+'6. Ucayali'!J17</f>
        <v>1318.0604189999999</v>
      </c>
      <c r="K51" s="7">
        <f>+'3. Amazonas'!K17+'4. Loreto'!K17+'5. San Martín'!K17+'6. Ucayali'!K17</f>
        <v>960.51459199999999</v>
      </c>
      <c r="L51" s="8">
        <f t="shared" si="9"/>
        <v>0.72873335558375496</v>
      </c>
      <c r="M51" s="19"/>
      <c r="N51" s="19"/>
      <c r="O51" s="20"/>
    </row>
    <row r="52" spans="2:21" x14ac:dyDescent="0.25">
      <c r="B52" s="16"/>
      <c r="C52" s="19"/>
      <c r="D52" s="19"/>
      <c r="E52" s="52" t="s">
        <v>10</v>
      </c>
      <c r="F52" s="53"/>
      <c r="G52" s="7">
        <f>+'3. Amazonas'!G18+'4. Loreto'!G18+'5. San Martín'!G18+'6. Ucayali'!G18</f>
        <v>1813.4263790000002</v>
      </c>
      <c r="H52" s="7">
        <f>+'3. Amazonas'!H18+'4. Loreto'!H18+'5. San Martín'!H18+'6. Ucayali'!H18</f>
        <v>965.99564299999997</v>
      </c>
      <c r="I52" s="8">
        <f t="shared" si="10"/>
        <v>0.53269085207235745</v>
      </c>
      <c r="J52" s="7">
        <f>+'3. Amazonas'!J18+'4. Loreto'!J18+'5. San Martín'!J18+'6. Ucayali'!J18</f>
        <v>1688.749577</v>
      </c>
      <c r="K52" s="7">
        <f>+'3. Amazonas'!K18+'4. Loreto'!K18+'5. San Martín'!K18+'6. Ucayali'!K18</f>
        <v>1111.6394400000001</v>
      </c>
      <c r="L52" s="8">
        <f t="shared" si="9"/>
        <v>0.65826186140326726</v>
      </c>
      <c r="M52" s="19"/>
      <c r="N52" s="19"/>
      <c r="O52" s="20"/>
    </row>
    <row r="53" spans="2:21" x14ac:dyDescent="0.25">
      <c r="B53" s="16"/>
      <c r="C53" s="19"/>
      <c r="D53" s="19"/>
      <c r="E53" s="54" t="s">
        <v>0</v>
      </c>
      <c r="F53" s="55"/>
      <c r="G53" s="56">
        <f t="shared" ref="G53:H53" si="11">SUM(G50:G52)</f>
        <v>4886.605552</v>
      </c>
      <c r="H53" s="57">
        <f t="shared" si="11"/>
        <v>2763.7727009999999</v>
      </c>
      <c r="I53" s="58">
        <f t="shared" si="10"/>
        <v>0.5655812959711547</v>
      </c>
      <c r="J53" s="56">
        <f t="shared" ref="J53:K53" si="12">SUM(J50:J52)</f>
        <v>4188.0160689999993</v>
      </c>
      <c r="K53" s="56">
        <f t="shared" si="12"/>
        <v>2938.1894620000003</v>
      </c>
      <c r="L53" s="58">
        <f t="shared" si="9"/>
        <v>0.70157072312799684</v>
      </c>
      <c r="M53" s="19"/>
      <c r="N53" s="19"/>
      <c r="O53" s="20"/>
    </row>
    <row r="54" spans="2:21" x14ac:dyDescent="0.25">
      <c r="B54" s="16"/>
      <c r="C54" s="19"/>
      <c r="D54" s="19"/>
      <c r="E54" s="105" t="s">
        <v>64</v>
      </c>
      <c r="F54" s="105"/>
      <c r="G54" s="105"/>
      <c r="H54" s="105"/>
      <c r="I54" s="105"/>
      <c r="J54" s="105"/>
      <c r="K54" s="105"/>
      <c r="L54" s="105"/>
      <c r="M54" s="19"/>
      <c r="N54" s="19"/>
      <c r="O54" s="20"/>
    </row>
    <row r="55" spans="2:21" x14ac:dyDescent="0.25">
      <c r="B55" s="1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2:2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9" spans="2:21" x14ac:dyDescent="0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  <c r="R59" s="90"/>
      <c r="S59" s="90"/>
      <c r="T59" s="90"/>
      <c r="U59" s="90"/>
    </row>
    <row r="60" spans="2:21" x14ac:dyDescent="0.25">
      <c r="B60" s="16"/>
      <c r="C60" s="118" t="s">
        <v>45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7"/>
      <c r="R60" s="98" t="s">
        <v>50</v>
      </c>
      <c r="S60" s="98" t="s">
        <v>25</v>
      </c>
      <c r="T60" s="98" t="s">
        <v>46</v>
      </c>
      <c r="U60" s="90" t="s">
        <v>51</v>
      </c>
    </row>
    <row r="61" spans="2:21" x14ac:dyDescent="0.25">
      <c r="B61" s="1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17"/>
      <c r="R61" s="90" t="s">
        <v>52</v>
      </c>
      <c r="S61" s="94">
        <v>1609.2942250000001</v>
      </c>
      <c r="T61" s="94">
        <v>978.92794200000003</v>
      </c>
      <c r="U61" s="94">
        <f>+S61-T61</f>
        <v>630.36628300000007</v>
      </c>
    </row>
    <row r="62" spans="2:21" ht="15" customHeight="1" x14ac:dyDescent="0.25">
      <c r="B62" s="16"/>
      <c r="C62" s="106" t="str">
        <f>+CONCATENATE("El avance del presupuesto para proyectos productivos se encuentra al " &amp; FIXED(K68*100,1) &amp; "%, mientras que para los proyectos del tipo social se registra un avance del " &amp; FIXED(K69*100,1) &amp;"% a dos meses de culminar el año 2017. Cabe resaltar que estos dos tipos de proyectos absorben el " &amp; FIXED(SUM(I68:I69)*100,1) &amp; "% del presupuesto total en esta región.")</f>
        <v>El avance del presupuesto para proyectos productivos se encuentra al 55.9%, mientras que para los proyectos del tipo social se registra un avance del 58.4% a dos meses de culminar el año 2017. Cabe resaltar que estos dos tipos de proyectos absorben el 93.4% del presupuesto total en esta región.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8"/>
      <c r="R62" s="90" t="s">
        <v>53</v>
      </c>
      <c r="S62" s="94">
        <v>1463.8849479999999</v>
      </c>
      <c r="T62" s="94">
        <v>818.84911599999998</v>
      </c>
      <c r="U62" s="94">
        <f t="shared" ref="U62:U63" si="13">+S62-T62</f>
        <v>645.03583199999991</v>
      </c>
    </row>
    <row r="63" spans="2:21" x14ac:dyDescent="0.25">
      <c r="B63" s="1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8"/>
      <c r="R63" s="90" t="s">
        <v>54</v>
      </c>
      <c r="S63" s="94">
        <v>1813.4263790000002</v>
      </c>
      <c r="T63" s="94">
        <v>965.99564299999997</v>
      </c>
      <c r="U63" s="94">
        <f t="shared" si="13"/>
        <v>847.43073600000025</v>
      </c>
    </row>
    <row r="64" spans="2:21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T64" s="42"/>
      <c r="U64" s="43"/>
    </row>
    <row r="65" spans="2:21" x14ac:dyDescent="0.25">
      <c r="B65" s="16"/>
      <c r="C65" s="19"/>
      <c r="D65" s="19"/>
      <c r="E65" s="119" t="s">
        <v>62</v>
      </c>
      <c r="F65" s="119"/>
      <c r="G65" s="119"/>
      <c r="H65" s="119"/>
      <c r="I65" s="119"/>
      <c r="J65" s="119"/>
      <c r="K65" s="119"/>
      <c r="L65" s="119"/>
      <c r="M65" s="19"/>
      <c r="N65" s="19"/>
      <c r="O65" s="20"/>
      <c r="T65" s="42"/>
      <c r="U65" s="43"/>
    </row>
    <row r="66" spans="2:21" x14ac:dyDescent="0.25">
      <c r="B66" s="16"/>
      <c r="C66" s="19"/>
      <c r="D66" s="19"/>
      <c r="E66" s="11"/>
      <c r="F66" s="116" t="s">
        <v>1</v>
      </c>
      <c r="G66" s="116"/>
      <c r="H66" s="116"/>
      <c r="I66" s="116"/>
      <c r="J66" s="116"/>
      <c r="K66" s="116"/>
      <c r="L66" s="11"/>
      <c r="M66" s="19"/>
      <c r="N66" s="19"/>
      <c r="O66" s="20"/>
      <c r="T66" s="42"/>
      <c r="U66" s="43"/>
    </row>
    <row r="67" spans="2:21" x14ac:dyDescent="0.25">
      <c r="B67" s="16"/>
      <c r="C67" s="19"/>
      <c r="D67" s="19"/>
      <c r="E67" s="11"/>
      <c r="F67" s="117" t="s">
        <v>37</v>
      </c>
      <c r="G67" s="117"/>
      <c r="H67" s="70" t="s">
        <v>11</v>
      </c>
      <c r="I67" s="70" t="s">
        <v>21</v>
      </c>
      <c r="J67" s="70" t="s">
        <v>22</v>
      </c>
      <c r="K67" s="70" t="s">
        <v>23</v>
      </c>
      <c r="L67" s="11"/>
      <c r="M67" s="19"/>
      <c r="N67" s="19"/>
      <c r="O67" s="20"/>
      <c r="T67" s="42"/>
      <c r="U67" s="43"/>
    </row>
    <row r="68" spans="2:21" x14ac:dyDescent="0.25">
      <c r="B68" s="16"/>
      <c r="C68" s="19"/>
      <c r="D68" s="19"/>
      <c r="E68" s="11"/>
      <c r="F68" s="71" t="s">
        <v>18</v>
      </c>
      <c r="G68" s="53"/>
      <c r="H68" s="76">
        <v>2466.3185710000002</v>
      </c>
      <c r="I68" s="74">
        <f>+H68/H$72</f>
        <v>0.50470997602631962</v>
      </c>
      <c r="J68" s="66">
        <v>1379.2367989999998</v>
      </c>
      <c r="K68" s="74">
        <f>+J68/H68</f>
        <v>0.55922897196560084</v>
      </c>
      <c r="L68" s="11"/>
      <c r="M68" s="19"/>
      <c r="N68" s="19"/>
      <c r="O68" s="20"/>
    </row>
    <row r="69" spans="2:21" x14ac:dyDescent="0.25">
      <c r="B69" s="16"/>
      <c r="C69" s="19"/>
      <c r="D69" s="19"/>
      <c r="E69" s="11"/>
      <c r="F69" s="71" t="s">
        <v>19</v>
      </c>
      <c r="G69" s="53"/>
      <c r="H69" s="66">
        <v>2098.8568289999998</v>
      </c>
      <c r="I69" s="74">
        <f t="shared" ref="I69:I71" si="14">+H69/H$72</f>
        <v>0.42951222615890805</v>
      </c>
      <c r="J69" s="66">
        <v>1224.6986530000001</v>
      </c>
      <c r="K69" s="74">
        <f t="shared" ref="K69:K72" si="15">+J69/H69</f>
        <v>0.58350747706002781</v>
      </c>
      <c r="L69" s="11"/>
      <c r="M69" s="19"/>
      <c r="N69" s="19"/>
      <c r="O69" s="20"/>
    </row>
    <row r="70" spans="2:21" x14ac:dyDescent="0.25">
      <c r="B70" s="16"/>
      <c r="C70" s="19"/>
      <c r="D70" s="19"/>
      <c r="E70" s="11"/>
      <c r="F70" s="71" t="s">
        <v>28</v>
      </c>
      <c r="G70" s="53"/>
      <c r="H70" s="66">
        <v>177.93007400000002</v>
      </c>
      <c r="I70" s="74">
        <f t="shared" si="14"/>
        <v>3.6411793852928531E-2</v>
      </c>
      <c r="J70" s="66">
        <v>71.98752300000001</v>
      </c>
      <c r="K70" s="74">
        <f t="shared" si="15"/>
        <v>0.40458322408161312</v>
      </c>
      <c r="L70" s="11"/>
      <c r="M70" s="19"/>
      <c r="N70" s="19"/>
      <c r="O70" s="20"/>
    </row>
    <row r="71" spans="2:21" x14ac:dyDescent="0.25">
      <c r="B71" s="16"/>
      <c r="C71" s="19"/>
      <c r="D71" s="19"/>
      <c r="E71" s="11"/>
      <c r="F71" s="71" t="s">
        <v>20</v>
      </c>
      <c r="G71" s="53"/>
      <c r="H71" s="66">
        <v>143.500078</v>
      </c>
      <c r="I71" s="74">
        <f t="shared" si="14"/>
        <v>2.9366003961843818E-2</v>
      </c>
      <c r="J71" s="66">
        <v>87.849724999999992</v>
      </c>
      <c r="K71" s="74">
        <f t="shared" si="15"/>
        <v>0.61219287281502377</v>
      </c>
      <c r="L71" s="11"/>
      <c r="M71" s="19"/>
      <c r="N71" s="19"/>
      <c r="O71" s="20"/>
    </row>
    <row r="72" spans="2:21" x14ac:dyDescent="0.25">
      <c r="B72" s="16"/>
      <c r="C72" s="19"/>
      <c r="D72" s="19"/>
      <c r="E72" s="11"/>
      <c r="F72" s="72" t="s">
        <v>0</v>
      </c>
      <c r="G72" s="55"/>
      <c r="H72" s="57">
        <f>SUM(H68:H71)</f>
        <v>4886.605552</v>
      </c>
      <c r="I72" s="73">
        <f>SUM(I68:I71)</f>
        <v>1</v>
      </c>
      <c r="J72" s="57">
        <f>SUM(J68:J71)</f>
        <v>2763.7726999999995</v>
      </c>
      <c r="K72" s="73">
        <f t="shared" si="15"/>
        <v>0.56558129576651361</v>
      </c>
      <c r="L72" s="11"/>
      <c r="M72" s="19"/>
      <c r="N72" s="19"/>
      <c r="O72" s="20"/>
    </row>
    <row r="73" spans="2:21" x14ac:dyDescent="0.25">
      <c r="B73" s="16"/>
      <c r="C73" s="19"/>
      <c r="D73" s="19"/>
      <c r="E73" s="11"/>
      <c r="F73" s="105" t="s">
        <v>63</v>
      </c>
      <c r="G73" s="105"/>
      <c r="H73" s="105"/>
      <c r="I73" s="105"/>
      <c r="J73" s="105"/>
      <c r="K73" s="105"/>
      <c r="L73" s="11"/>
      <c r="M73" s="19"/>
      <c r="N73" s="19"/>
      <c r="O73" s="20"/>
    </row>
    <row r="74" spans="2:21" x14ac:dyDescent="0.25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7" spans="2:21" x14ac:dyDescent="0.25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</row>
    <row r="78" spans="2:21" x14ac:dyDescent="0.25">
      <c r="B78" s="16"/>
      <c r="C78" s="118" t="s">
        <v>96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20"/>
    </row>
    <row r="79" spans="2:21" x14ac:dyDescent="0.25">
      <c r="B79" s="16"/>
      <c r="C79" s="106" t="str">
        <f>+CONCATENATE( "El sector " &amp; TEXT(F85,20) &amp; " cuenta con el mayor presupuesto en esta región, con un nivel de ejecución del " &amp; FIXED(K85*100,1) &amp; "%, del mismo modo para proyectos " &amp; TEXT(F86,20)&amp; " se tiene un nivel de avance de " &amp; FIXED(K86*100,1) &amp; "%. Cabe destacar que solo estos dos sectores concentran el " &amp; FIXED(SUM(I85:I86)*100,1) &amp; "% del presupuesto de esta región. ")</f>
        <v xml:space="preserve">El sector TRANSPORTE cuenta con el mayor presupuesto en esta región, con un nivel de ejecución del 59.2%, del mismo modo para proyectos EDUCACION se tiene un nivel de avance de 60.0%. Cabe destacar que solo estos dos sectores concentran el 54.4% del presupuesto de esta región. 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20"/>
    </row>
    <row r="80" spans="2:21" x14ac:dyDescent="0.25">
      <c r="B80" s="1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20"/>
    </row>
    <row r="81" spans="2:15" x14ac:dyDescent="0.25">
      <c r="B81" s="16"/>
      <c r="C81" s="19"/>
      <c r="D81" s="11"/>
      <c r="E81" s="11"/>
      <c r="F81" s="11"/>
      <c r="G81" s="11"/>
      <c r="H81" s="19"/>
      <c r="I81" s="19"/>
      <c r="J81" s="19"/>
      <c r="K81" s="19"/>
      <c r="L81" s="19"/>
      <c r="M81" s="19"/>
      <c r="N81" s="19"/>
      <c r="O81" s="20"/>
    </row>
    <row r="82" spans="2:15" x14ac:dyDescent="0.25">
      <c r="B82" s="16"/>
      <c r="C82" s="19"/>
      <c r="D82" s="11"/>
      <c r="E82" s="115" t="s">
        <v>95</v>
      </c>
      <c r="F82" s="115"/>
      <c r="G82" s="115"/>
      <c r="H82" s="115"/>
      <c r="I82" s="115"/>
      <c r="J82" s="115"/>
      <c r="K82" s="115"/>
      <c r="L82" s="115"/>
      <c r="M82" s="19"/>
      <c r="N82" s="19"/>
      <c r="O82" s="20"/>
    </row>
    <row r="83" spans="2:15" x14ac:dyDescent="0.25">
      <c r="B83" s="16"/>
      <c r="C83" s="19"/>
      <c r="D83" s="11"/>
      <c r="E83" s="11"/>
      <c r="F83" s="116" t="s">
        <v>1</v>
      </c>
      <c r="G83" s="116"/>
      <c r="H83" s="116"/>
      <c r="I83" s="116"/>
      <c r="J83" s="116"/>
      <c r="K83" s="116"/>
      <c r="L83" s="11"/>
      <c r="M83" s="19"/>
      <c r="N83" s="19"/>
      <c r="O83" s="20"/>
    </row>
    <row r="84" spans="2:15" x14ac:dyDescent="0.25">
      <c r="B84" s="16"/>
      <c r="C84" s="19"/>
      <c r="D84" s="11"/>
      <c r="E84" s="19"/>
      <c r="F84" s="120" t="s">
        <v>27</v>
      </c>
      <c r="G84" s="121"/>
      <c r="H84" s="77" t="s">
        <v>25</v>
      </c>
      <c r="I84" s="77" t="s">
        <v>3</v>
      </c>
      <c r="J84" s="70" t="s">
        <v>26</v>
      </c>
      <c r="K84" s="70" t="s">
        <v>23</v>
      </c>
      <c r="L84" s="11"/>
      <c r="M84" s="19"/>
      <c r="N84" s="19"/>
      <c r="O84" s="20"/>
    </row>
    <row r="85" spans="2:15" x14ac:dyDescent="0.25">
      <c r="B85" s="16"/>
      <c r="C85" s="19"/>
      <c r="D85" s="11"/>
      <c r="E85" s="19"/>
      <c r="F85" s="71" t="s">
        <v>65</v>
      </c>
      <c r="G85" s="78"/>
      <c r="H85" s="66">
        <v>1862.6514260000001</v>
      </c>
      <c r="I85" s="74">
        <f>+H85/H$93</f>
        <v>0.38117490887670485</v>
      </c>
      <c r="J85" s="66">
        <v>1102.7029989999999</v>
      </c>
      <c r="K85" s="74">
        <f>+J85/H85</f>
        <v>0.59200716978378953</v>
      </c>
      <c r="L85" s="11"/>
      <c r="M85" s="19"/>
      <c r="N85" s="19"/>
      <c r="O85" s="20"/>
    </row>
    <row r="86" spans="2:15" x14ac:dyDescent="0.25">
      <c r="B86" s="16"/>
      <c r="C86" s="19"/>
      <c r="D86" s="11"/>
      <c r="E86" s="19"/>
      <c r="F86" s="71" t="s">
        <v>67</v>
      </c>
      <c r="G86" s="78"/>
      <c r="H86" s="66">
        <v>794.85133199999996</v>
      </c>
      <c r="I86" s="74">
        <f t="shared" ref="I86:I93" si="16">+H86/H$93</f>
        <v>0.16265919635659595</v>
      </c>
      <c r="J86" s="66">
        <v>477.16373600000003</v>
      </c>
      <c r="K86" s="74">
        <f t="shared" ref="K86:K93" si="17">+J86/H86</f>
        <v>0.60031821900501015</v>
      </c>
      <c r="L86" s="11"/>
      <c r="M86" s="19"/>
      <c r="N86" s="19"/>
      <c r="O86" s="20"/>
    </row>
    <row r="87" spans="2:15" x14ac:dyDescent="0.25">
      <c r="B87" s="16"/>
      <c r="C87" s="19"/>
      <c r="D87" s="11"/>
      <c r="E87" s="19"/>
      <c r="F87" s="71" t="s">
        <v>66</v>
      </c>
      <c r="G87" s="78"/>
      <c r="H87" s="66">
        <v>768.69771200000002</v>
      </c>
      <c r="I87" s="74">
        <f t="shared" si="16"/>
        <v>0.15730709258605616</v>
      </c>
      <c r="J87" s="66">
        <v>402.047708</v>
      </c>
      <c r="K87" s="74">
        <f t="shared" si="17"/>
        <v>0.52302446296340732</v>
      </c>
      <c r="L87" s="11"/>
      <c r="M87" s="19"/>
      <c r="N87" s="19"/>
      <c r="O87" s="20"/>
    </row>
    <row r="88" spans="2:15" x14ac:dyDescent="0.25">
      <c r="B88" s="16"/>
      <c r="C88" s="19"/>
      <c r="D88" s="11"/>
      <c r="E88" s="19"/>
      <c r="F88" s="71" t="s">
        <v>76</v>
      </c>
      <c r="G88" s="78"/>
      <c r="H88" s="66">
        <v>454.63373799999994</v>
      </c>
      <c r="I88" s="74">
        <f t="shared" si="16"/>
        <v>9.3036717034368874E-2</v>
      </c>
      <c r="J88" s="66">
        <v>300.03643100000005</v>
      </c>
      <c r="K88" s="74">
        <f t="shared" si="17"/>
        <v>0.65995196995256888</v>
      </c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71" t="s">
        <v>68</v>
      </c>
      <c r="G89" s="78"/>
      <c r="H89" s="66">
        <v>233.68789699999999</v>
      </c>
      <c r="I89" s="74">
        <f t="shared" si="16"/>
        <v>4.7822132257913826E-2</v>
      </c>
      <c r="J89" s="66">
        <v>114.33069300000001</v>
      </c>
      <c r="K89" s="74">
        <f t="shared" si="17"/>
        <v>0.48924524747638093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71" t="s">
        <v>71</v>
      </c>
      <c r="G90" s="78"/>
      <c r="H90" s="66">
        <v>141.66074800000001</v>
      </c>
      <c r="I90" s="74">
        <f t="shared" si="16"/>
        <v>2.8989601573636489E-2</v>
      </c>
      <c r="J90" s="66">
        <v>87.601318000000006</v>
      </c>
      <c r="K90" s="74">
        <f t="shared" si="17"/>
        <v>0.61838808023235903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71" t="s">
        <v>78</v>
      </c>
      <c r="G91" s="78"/>
      <c r="H91" s="66">
        <v>137.22732900000003</v>
      </c>
      <c r="I91" s="74">
        <f t="shared" si="16"/>
        <v>2.8082342137035254E-2</v>
      </c>
      <c r="J91" s="66">
        <v>63.642284999999994</v>
      </c>
      <c r="K91" s="74">
        <f t="shared" si="17"/>
        <v>0.46377267169573766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71" t="s">
        <v>72</v>
      </c>
      <c r="G92" s="78"/>
      <c r="H92" s="66">
        <v>493.19536999999946</v>
      </c>
      <c r="I92" s="74">
        <f t="shared" si="16"/>
        <v>0.10092800917768847</v>
      </c>
      <c r="J92" s="66">
        <v>216.24752999999964</v>
      </c>
      <c r="K92" s="74">
        <f t="shared" si="17"/>
        <v>0.43846220616385728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72" t="s">
        <v>0</v>
      </c>
      <c r="G93" s="79"/>
      <c r="H93" s="56">
        <f>SUM(H85:H92)</f>
        <v>4886.605552</v>
      </c>
      <c r="I93" s="73">
        <f t="shared" si="16"/>
        <v>1</v>
      </c>
      <c r="J93" s="57">
        <f>SUM(J85:J92)</f>
        <v>2763.7726999999995</v>
      </c>
      <c r="K93" s="73">
        <f t="shared" si="17"/>
        <v>0.56558129576651361</v>
      </c>
      <c r="L93" s="11"/>
      <c r="M93" s="19"/>
      <c r="N93" s="19"/>
      <c r="O93" s="20"/>
    </row>
    <row r="94" spans="2:15" x14ac:dyDescent="0.25">
      <c r="B94" s="16"/>
      <c r="C94" s="19"/>
      <c r="D94" s="19"/>
      <c r="E94" s="11"/>
      <c r="F94" s="105" t="s">
        <v>63</v>
      </c>
      <c r="G94" s="105"/>
      <c r="H94" s="105"/>
      <c r="I94" s="105"/>
      <c r="J94" s="105"/>
      <c r="K94" s="105"/>
      <c r="L94" s="11"/>
      <c r="M94" s="19"/>
      <c r="N94" s="19"/>
      <c r="O94" s="20"/>
    </row>
    <row r="95" spans="2:15" x14ac:dyDescent="0.25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</row>
  </sheetData>
  <sortState ref="R26:T29">
    <sortCondition descending="1" ref="S26:S29"/>
  </sortState>
  <mergeCells count="33">
    <mergeCell ref="C78:N78"/>
    <mergeCell ref="C79:N80"/>
    <mergeCell ref="E82:L82"/>
    <mergeCell ref="F83:K83"/>
    <mergeCell ref="F84:G84"/>
    <mergeCell ref="F94:K94"/>
    <mergeCell ref="F67:G67"/>
    <mergeCell ref="F73:K73"/>
    <mergeCell ref="B1:O2"/>
    <mergeCell ref="C41:N41"/>
    <mergeCell ref="C7:N7"/>
    <mergeCell ref="C8:N9"/>
    <mergeCell ref="E11:L11"/>
    <mergeCell ref="E12:L12"/>
    <mergeCell ref="E13:F14"/>
    <mergeCell ref="E54:L54"/>
    <mergeCell ref="C60:N60"/>
    <mergeCell ref="C62:N63"/>
    <mergeCell ref="E65:L65"/>
    <mergeCell ref="F66:K66"/>
    <mergeCell ref="G13:I13"/>
    <mergeCell ref="J13:L13"/>
    <mergeCell ref="E20:L20"/>
    <mergeCell ref="C22:N23"/>
    <mergeCell ref="E25:L25"/>
    <mergeCell ref="F26:K26"/>
    <mergeCell ref="F33:K33"/>
    <mergeCell ref="C43:N45"/>
    <mergeCell ref="E46:L46"/>
    <mergeCell ref="E47:L47"/>
    <mergeCell ref="E48:F49"/>
    <mergeCell ref="G48:I48"/>
    <mergeCell ref="J48:L4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2"/>
  <sheetViews>
    <sheetView zoomScaleNormal="100" zoomScalePageLayoutView="40" workbookViewId="0">
      <selection activeCell="B13" sqref="B13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x14ac:dyDescent="0.25">
      <c r="B1" s="125" t="s">
        <v>100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2:15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x14ac:dyDescent="0.25">
      <c r="B3" s="51" t="str">
        <f>+C7</f>
        <v>1. Ejecución del de proyectos de inversión pública en la Región</v>
      </c>
      <c r="C3" s="5"/>
      <c r="D3" s="5"/>
      <c r="E3" s="5"/>
      <c r="F3" s="5"/>
      <c r="G3" s="51"/>
      <c r="H3" s="5"/>
      <c r="I3" s="5" t="str">
        <f>+C118</f>
        <v>3. Ejecución de proyectos de inversión pública por el Gobierno Regional</v>
      </c>
      <c r="J3" s="5"/>
      <c r="K3" s="5"/>
      <c r="L3" s="51"/>
      <c r="M3" s="5"/>
      <c r="N3" s="5"/>
      <c r="O3" s="5"/>
    </row>
    <row r="4" spans="2:15" x14ac:dyDescent="0.25">
      <c r="B4" s="51" t="str">
        <f>+C69</f>
        <v>2. Ejecución de proyectos de inversión pública por el Gobierno Nacional en la región</v>
      </c>
      <c r="C4" s="5"/>
      <c r="D4" s="5"/>
      <c r="E4" s="5"/>
      <c r="F4" s="5"/>
      <c r="G4" s="51"/>
      <c r="H4" s="5"/>
      <c r="I4" s="5" t="str">
        <f>+C167</f>
        <v>4. Ejecución de proyectos de inversión pública por los Gobiernos Locales</v>
      </c>
      <c r="J4" s="5"/>
      <c r="K4" s="5"/>
      <c r="L4" s="51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8" t="s">
        <v>39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x14ac:dyDescent="0.25">
      <c r="B9" s="16"/>
      <c r="C9" s="106" t="s">
        <v>57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8"/>
    </row>
    <row r="10" spans="2:15" x14ac:dyDescent="0.25">
      <c r="B10" s="1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8"/>
    </row>
    <row r="11" spans="2:15" x14ac:dyDescent="0.25">
      <c r="B11" s="16"/>
      <c r="C11" s="44"/>
      <c r="D11" s="44"/>
      <c r="E11" s="44"/>
      <c r="F11" s="19"/>
      <c r="G11" s="19"/>
      <c r="H11" s="19"/>
      <c r="I11" s="19"/>
      <c r="J11" s="19"/>
      <c r="K11" s="19"/>
      <c r="L11" s="44"/>
      <c r="M11" s="44"/>
      <c r="N11" s="44"/>
      <c r="O11" s="18"/>
    </row>
    <row r="12" spans="2:15" x14ac:dyDescent="0.25">
      <c r="B12" s="16"/>
      <c r="C12" s="44"/>
      <c r="E12" s="107" t="s">
        <v>56</v>
      </c>
      <c r="F12" s="108"/>
      <c r="G12" s="108"/>
      <c r="H12" s="108"/>
      <c r="I12" s="108"/>
      <c r="J12" s="108"/>
      <c r="K12" s="108"/>
      <c r="L12" s="108"/>
      <c r="M12" s="44"/>
      <c r="N12" s="44"/>
      <c r="O12" s="18"/>
    </row>
    <row r="13" spans="2:15" x14ac:dyDescent="0.25">
      <c r="B13" s="16"/>
      <c r="C13" s="44"/>
      <c r="E13" s="109" t="s">
        <v>17</v>
      </c>
      <c r="F13" s="109"/>
      <c r="G13" s="109"/>
      <c r="H13" s="109"/>
      <c r="I13" s="109"/>
      <c r="J13" s="109"/>
      <c r="K13" s="109"/>
      <c r="L13" s="109"/>
      <c r="M13" s="44"/>
      <c r="N13" s="44"/>
      <c r="O13" s="18"/>
    </row>
    <row r="14" spans="2:15" x14ac:dyDescent="0.25">
      <c r="B14" s="16"/>
      <c r="C14" s="19"/>
      <c r="E14" s="110" t="s">
        <v>16</v>
      </c>
      <c r="F14" s="111"/>
      <c r="G14" s="114">
        <v>2017</v>
      </c>
      <c r="H14" s="114"/>
      <c r="I14" s="114"/>
      <c r="J14" s="114">
        <v>2016</v>
      </c>
      <c r="K14" s="114"/>
      <c r="L14" s="114"/>
      <c r="M14" s="19"/>
      <c r="N14" s="19"/>
      <c r="O14" s="20"/>
    </row>
    <row r="15" spans="2:15" x14ac:dyDescent="0.25">
      <c r="B15" s="16"/>
      <c r="C15" s="19"/>
      <c r="E15" s="112"/>
      <c r="F15" s="113"/>
      <c r="G15" s="9" t="s">
        <v>11</v>
      </c>
      <c r="H15" s="9" t="s">
        <v>12</v>
      </c>
      <c r="I15" s="9" t="s">
        <v>13</v>
      </c>
      <c r="J15" s="9" t="s">
        <v>11</v>
      </c>
      <c r="K15" s="9" t="s">
        <v>12</v>
      </c>
      <c r="L15" s="9" t="s">
        <v>13</v>
      </c>
      <c r="M15" s="19"/>
      <c r="N15" s="19"/>
      <c r="O15" s="20"/>
    </row>
    <row r="16" spans="2:15" x14ac:dyDescent="0.25">
      <c r="B16" s="16"/>
      <c r="C16" s="19"/>
      <c r="E16" s="52" t="s">
        <v>14</v>
      </c>
      <c r="F16" s="53"/>
      <c r="G16" s="7">
        <v>387.51086600000002</v>
      </c>
      <c r="H16" s="7">
        <v>258.42706700000002</v>
      </c>
      <c r="I16" s="8">
        <f>+H16/G16</f>
        <v>0.66688985954783531</v>
      </c>
      <c r="J16" s="7">
        <v>364.44951400000002</v>
      </c>
      <c r="K16" s="7">
        <v>285.50439</v>
      </c>
      <c r="L16" s="8">
        <f t="shared" ref="L16:L19" si="0">+K16/J16</f>
        <v>0.78338529489711428</v>
      </c>
      <c r="M16" s="59">
        <f>+(I16-L16)*100</f>
        <v>-11.649543534927897</v>
      </c>
      <c r="N16" s="19"/>
      <c r="O16" s="20"/>
    </row>
    <row r="17" spans="2:15" x14ac:dyDescent="0.25">
      <c r="B17" s="16"/>
      <c r="C17" s="19"/>
      <c r="E17" s="52" t="s">
        <v>15</v>
      </c>
      <c r="F17" s="53"/>
      <c r="G17" s="7">
        <v>320.93555500000002</v>
      </c>
      <c r="H17" s="7">
        <v>130.25416200000001</v>
      </c>
      <c r="I17" s="8">
        <f t="shared" ref="I17:I19" si="1">+H17/G17</f>
        <v>0.40585768691162932</v>
      </c>
      <c r="J17" s="7">
        <v>240.85963100000001</v>
      </c>
      <c r="K17" s="7">
        <v>173.27481800000001</v>
      </c>
      <c r="L17" s="8">
        <f t="shared" si="0"/>
        <v>0.7194016584705305</v>
      </c>
      <c r="M17" s="59">
        <f t="shared" ref="M17:M19" si="2">+(I17-L17)*100</f>
        <v>-31.354397155890119</v>
      </c>
      <c r="N17" s="19"/>
      <c r="O17" s="20"/>
    </row>
    <row r="18" spans="2:15" x14ac:dyDescent="0.25">
      <c r="B18" s="16"/>
      <c r="C18" s="19"/>
      <c r="E18" s="52" t="s">
        <v>10</v>
      </c>
      <c r="F18" s="53"/>
      <c r="G18" s="7">
        <v>391.24240800000001</v>
      </c>
      <c r="H18" s="7">
        <v>189.31551899999999</v>
      </c>
      <c r="I18" s="8">
        <f t="shared" si="1"/>
        <v>0.48388292048340525</v>
      </c>
      <c r="J18" s="7">
        <v>328.11574899999999</v>
      </c>
      <c r="K18" s="7">
        <v>219.47041200000001</v>
      </c>
      <c r="L18" s="8">
        <f t="shared" si="0"/>
        <v>0.66888106611426323</v>
      </c>
      <c r="M18" s="59">
        <f t="shared" si="2"/>
        <v>-18.499814563085799</v>
      </c>
      <c r="N18" s="19"/>
      <c r="O18" s="20"/>
    </row>
    <row r="19" spans="2:15" x14ac:dyDescent="0.25">
      <c r="B19" s="16"/>
      <c r="C19" s="19"/>
      <c r="E19" s="54" t="s">
        <v>0</v>
      </c>
      <c r="F19" s="55"/>
      <c r="G19" s="56">
        <f t="shared" ref="G19:H19" si="3">SUM(G16:G18)</f>
        <v>1099.6888290000002</v>
      </c>
      <c r="H19" s="57">
        <f t="shared" si="3"/>
        <v>577.99674800000003</v>
      </c>
      <c r="I19" s="58">
        <f t="shared" si="1"/>
        <v>0.52560027232940087</v>
      </c>
      <c r="J19" s="56">
        <f t="shared" ref="J19:K19" si="4">SUM(J16:J18)</f>
        <v>933.42489399999999</v>
      </c>
      <c r="K19" s="56">
        <f t="shared" si="4"/>
        <v>678.24962000000005</v>
      </c>
      <c r="L19" s="58">
        <f t="shared" si="0"/>
        <v>0.72662473902265567</v>
      </c>
      <c r="M19" s="59">
        <f t="shared" si="2"/>
        <v>-20.102446669325481</v>
      </c>
      <c r="N19" s="19"/>
      <c r="O19" s="20"/>
    </row>
    <row r="20" spans="2:15" x14ac:dyDescent="0.25">
      <c r="B20" s="16"/>
      <c r="C20" s="19"/>
      <c r="E20" s="105" t="s">
        <v>64</v>
      </c>
      <c r="F20" s="105"/>
      <c r="G20" s="105"/>
      <c r="H20" s="105"/>
      <c r="I20" s="105"/>
      <c r="J20" s="105"/>
      <c r="K20" s="105"/>
      <c r="L20" s="105"/>
      <c r="M20" s="45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5"/>
      <c r="N21" s="19"/>
      <c r="O21" s="20"/>
    </row>
    <row r="22" spans="2:15" ht="15" customHeight="1" x14ac:dyDescent="0.25">
      <c r="B22" s="16"/>
      <c r="C22" s="106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48.8%, mientras que para los proyectos del tipo social se registra un avance del 57.9% a dos meses de culminar el año 2017. Cabe resaltar que estos dos tipos de proyectos absorben el 95.3% del presupuesto total en esta región.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20"/>
    </row>
    <row r="23" spans="2:15" x14ac:dyDescent="0.25">
      <c r="B23" s="1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19" t="s">
        <v>62</v>
      </c>
      <c r="F25" s="119"/>
      <c r="G25" s="119"/>
      <c r="H25" s="119"/>
      <c r="I25" s="119"/>
      <c r="J25" s="119"/>
      <c r="K25" s="119"/>
      <c r="L25" s="119"/>
      <c r="M25" s="19"/>
      <c r="N25" s="19"/>
      <c r="O25" s="20"/>
    </row>
    <row r="26" spans="2:15" x14ac:dyDescent="0.25">
      <c r="B26" s="16"/>
      <c r="C26" s="19"/>
      <c r="D26" s="19"/>
      <c r="E26" s="5"/>
      <c r="F26" s="116" t="s">
        <v>1</v>
      </c>
      <c r="G26" s="116"/>
      <c r="H26" s="116"/>
      <c r="I26" s="116"/>
      <c r="J26" s="116"/>
      <c r="K26" s="116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17" t="s">
        <v>37</v>
      </c>
      <c r="G27" s="117"/>
      <c r="H27" s="70" t="s">
        <v>11</v>
      </c>
      <c r="I27" s="70" t="s">
        <v>21</v>
      </c>
      <c r="J27" s="70" t="s">
        <v>22</v>
      </c>
      <c r="K27" s="70" t="s">
        <v>23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71" t="s">
        <v>18</v>
      </c>
      <c r="G28" s="53"/>
      <c r="H28" s="67">
        <v>626.74467700000002</v>
      </c>
      <c r="I28" s="74">
        <f>+H28/H$32</f>
        <v>0.56992911128317003</v>
      </c>
      <c r="J28" s="68">
        <v>305.63050199999998</v>
      </c>
      <c r="K28" s="74">
        <f>+J28/H28</f>
        <v>0.48764754327542531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71" t="s">
        <v>19</v>
      </c>
      <c r="G29" s="53"/>
      <c r="H29" s="68">
        <v>421.47814999999991</v>
      </c>
      <c r="I29" s="74">
        <f t="shared" ref="I29:I31" si="5">+H29/H$32</f>
        <v>0.38327037511444961</v>
      </c>
      <c r="J29" s="68">
        <v>244.06145700000002</v>
      </c>
      <c r="K29" s="74">
        <f t="shared" ref="K29:K32" si="6">+J29/H29</f>
        <v>0.57906075795388223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71" t="s">
        <v>28</v>
      </c>
      <c r="G30" s="53"/>
      <c r="H30" s="68">
        <v>15.554072999999999</v>
      </c>
      <c r="I30" s="74">
        <f t="shared" si="5"/>
        <v>1.4144067476018707E-2</v>
      </c>
      <c r="J30" s="68">
        <v>7.1868300000000005</v>
      </c>
      <c r="K30" s="74">
        <f t="shared" si="6"/>
        <v>0.46205453709777505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71" t="s">
        <v>20</v>
      </c>
      <c r="G31" s="53"/>
      <c r="H31" s="68">
        <v>35.911929000000001</v>
      </c>
      <c r="I31" s="74">
        <f t="shared" si="5"/>
        <v>3.2656446126361441E-2</v>
      </c>
      <c r="J31" s="68">
        <v>21.117957000000001</v>
      </c>
      <c r="K31" s="74">
        <f t="shared" si="6"/>
        <v>0.58804852838732224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72" t="s">
        <v>0</v>
      </c>
      <c r="G32" s="55"/>
      <c r="H32" s="56">
        <f>SUM(H28:H31)</f>
        <v>1099.6888290000002</v>
      </c>
      <c r="I32" s="73">
        <f>SUM(I28:I31)</f>
        <v>0.99999999999999978</v>
      </c>
      <c r="J32" s="69">
        <f>SUM(J28:J31)</f>
        <v>577.99674600000003</v>
      </c>
      <c r="K32" s="73">
        <f t="shared" si="6"/>
        <v>0.52560027051070457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05" t="s">
        <v>63</v>
      </c>
      <c r="G33" s="105"/>
      <c r="H33" s="105"/>
      <c r="I33" s="105"/>
      <c r="J33" s="105"/>
      <c r="K33" s="105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6"/>
      <c r="I34" s="47"/>
      <c r="J34" s="46"/>
      <c r="K34" s="47"/>
      <c r="L34" s="11"/>
      <c r="N34" s="19"/>
      <c r="O34" s="20"/>
    </row>
    <row r="35" spans="2:15" x14ac:dyDescent="0.25">
      <c r="B35" s="16"/>
      <c r="C35" s="106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52.8%, del mismo modo para proyectos SANEAMIENTO se tiene un nivel de avance de 53.7%. Cabe destacar que solo estos dos sectores concentran el 58.7% del presupuesto de esta región. 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20"/>
    </row>
    <row r="36" spans="2:15" x14ac:dyDescent="0.25">
      <c r="B36" s="1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15" t="s">
        <v>73</v>
      </c>
      <c r="F38" s="115"/>
      <c r="G38" s="115"/>
      <c r="H38" s="115"/>
      <c r="I38" s="115"/>
      <c r="J38" s="115"/>
      <c r="K38" s="115"/>
      <c r="L38" s="115"/>
      <c r="M38" s="19"/>
      <c r="N38" s="19"/>
      <c r="O38" s="20"/>
    </row>
    <row r="39" spans="2:15" x14ac:dyDescent="0.25">
      <c r="B39" s="16"/>
      <c r="C39" s="19"/>
      <c r="D39" s="11"/>
      <c r="E39" s="11"/>
      <c r="F39" s="116" t="s">
        <v>1</v>
      </c>
      <c r="G39" s="116"/>
      <c r="H39" s="116"/>
      <c r="I39" s="116"/>
      <c r="J39" s="116"/>
      <c r="K39" s="116"/>
      <c r="L39" s="11"/>
      <c r="M39" s="19"/>
      <c r="N39" s="19"/>
      <c r="O39" s="20"/>
    </row>
    <row r="40" spans="2:15" x14ac:dyDescent="0.25">
      <c r="B40" s="16"/>
      <c r="C40" s="19"/>
      <c r="D40" s="11"/>
      <c r="E40" s="19"/>
      <c r="F40" s="120" t="s">
        <v>27</v>
      </c>
      <c r="G40" s="121"/>
      <c r="H40" s="77" t="s">
        <v>25</v>
      </c>
      <c r="I40" s="77" t="s">
        <v>3</v>
      </c>
      <c r="J40" s="70" t="s">
        <v>26</v>
      </c>
      <c r="K40" s="70" t="s">
        <v>23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71" t="s">
        <v>65</v>
      </c>
      <c r="G41" s="78"/>
      <c r="H41" s="68">
        <v>416.37596400000001</v>
      </c>
      <c r="I41" s="74">
        <f>+H41/H$49</f>
        <v>0.37863071172472557</v>
      </c>
      <c r="J41" s="68">
        <v>220.03394399999999</v>
      </c>
      <c r="K41" s="74">
        <f>+J41/H41</f>
        <v>0.52845015808837603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71" t="s">
        <v>66</v>
      </c>
      <c r="G42" s="78"/>
      <c r="H42" s="68">
        <v>228.716252</v>
      </c>
      <c r="I42" s="74">
        <f t="shared" ref="I42:I48" si="7">+H42/H$49</f>
        <v>0.20798270016799453</v>
      </c>
      <c r="J42" s="68">
        <v>122.80478599999999</v>
      </c>
      <c r="K42" s="74">
        <f t="shared" ref="K42:K49" si="8">+J42/H42</f>
        <v>0.53693073809201808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71" t="s">
        <v>67</v>
      </c>
      <c r="G43" s="78"/>
      <c r="H43" s="68">
        <v>154.22912400000001</v>
      </c>
      <c r="I43" s="74">
        <f t="shared" si="7"/>
        <v>0.14024796827321415</v>
      </c>
      <c r="J43" s="68">
        <v>102.59289199999999</v>
      </c>
      <c r="K43" s="74">
        <f t="shared" si="8"/>
        <v>0.66519791683443641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71" t="s">
        <v>68</v>
      </c>
      <c r="G44" s="78"/>
      <c r="H44" s="68">
        <v>104.896265</v>
      </c>
      <c r="I44" s="74">
        <f t="shared" si="7"/>
        <v>9.5387224307249927E-2</v>
      </c>
      <c r="J44" s="68">
        <v>40.748097000000001</v>
      </c>
      <c r="K44" s="74">
        <f t="shared" si="8"/>
        <v>0.38846089515198662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71" t="s">
        <v>69</v>
      </c>
      <c r="G45" s="78"/>
      <c r="H45" s="68">
        <v>41.33858</v>
      </c>
      <c r="I45" s="74">
        <f t="shared" si="7"/>
        <v>3.7591161162918392E-2</v>
      </c>
      <c r="J45" s="68">
        <v>20.772815000000001</v>
      </c>
      <c r="K45" s="74">
        <f t="shared" si="8"/>
        <v>0.50250431920980354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71" t="s">
        <v>70</v>
      </c>
      <c r="G46" s="78"/>
      <c r="H46" s="68">
        <v>38.728656000000001</v>
      </c>
      <c r="I46" s="74">
        <f t="shared" si="7"/>
        <v>3.5217831607162763E-2</v>
      </c>
      <c r="J46" s="68">
        <v>13.240048000000002</v>
      </c>
      <c r="K46" s="74">
        <f t="shared" si="8"/>
        <v>0.34186696279881235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71" t="s">
        <v>71</v>
      </c>
      <c r="G47" s="78"/>
      <c r="H47" s="68">
        <v>35.911929000000001</v>
      </c>
      <c r="I47" s="74">
        <f t="shared" si="7"/>
        <v>3.2656446126361441E-2</v>
      </c>
      <c r="J47" s="68">
        <v>21.117957000000001</v>
      </c>
      <c r="K47" s="74">
        <f t="shared" si="8"/>
        <v>0.58804852838732224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71" t="s">
        <v>72</v>
      </c>
      <c r="G48" s="78"/>
      <c r="H48" s="68">
        <v>79.49205900000004</v>
      </c>
      <c r="I48" s="74">
        <f t="shared" si="7"/>
        <v>7.2285956630373335E-2</v>
      </c>
      <c r="J48" s="68">
        <v>36.686207000000081</v>
      </c>
      <c r="K48" s="74">
        <f t="shared" si="8"/>
        <v>0.46150782180645317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72" t="s">
        <v>0</v>
      </c>
      <c r="G49" s="79"/>
      <c r="H49" s="56">
        <f>SUM(H41:H48)</f>
        <v>1099.6888289999999</v>
      </c>
      <c r="I49" s="73">
        <f>SUM(I41:I48)</f>
        <v>1</v>
      </c>
      <c r="J49" s="69">
        <f>SUM(J41:J48)</f>
        <v>577.99674600000003</v>
      </c>
      <c r="K49" s="73">
        <f t="shared" si="8"/>
        <v>0.52560027051070468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05" t="s">
        <v>63</v>
      </c>
      <c r="G50" s="105"/>
      <c r="H50" s="105"/>
      <c r="I50" s="105"/>
      <c r="J50" s="105"/>
      <c r="K50" s="105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x14ac:dyDescent="0.25">
      <c r="B52" s="16"/>
      <c r="C52" s="106" t="str">
        <f>+CONCATENATE("Al 13 de noviembre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13 de noviembre de los 1,375  proyectos presupuestados para el 2017, 379 no cuentan con ningún avance en ejecución del gasto, mientras que 226 (16.4% de proyectos) no superan el 50,0% de ejecución, 442 proyectos (32.1% del total) tienen un nivel de ejecución mayor al 50,0% pero no culminan al 100% y 328 proyectos por S/ 47.7 millones se han ejecutado al 100,0%.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0"/>
    </row>
    <row r="53" spans="2:15" x14ac:dyDescent="0.25">
      <c r="B53" s="1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89</v>
      </c>
      <c r="F55" s="115"/>
      <c r="G55" s="115"/>
      <c r="H55" s="115"/>
      <c r="I55" s="115"/>
      <c r="J55" s="115"/>
      <c r="K55" s="115"/>
      <c r="L55" s="115"/>
      <c r="M55" s="19"/>
      <c r="N55" s="19"/>
      <c r="O55" s="20"/>
    </row>
    <row r="56" spans="2:15" x14ac:dyDescent="0.25">
      <c r="B56" s="16"/>
      <c r="C56" s="19"/>
      <c r="D56" s="19"/>
      <c r="E56" s="11"/>
      <c r="F56" s="116" t="s">
        <v>38</v>
      </c>
      <c r="G56" s="116"/>
      <c r="H56" s="116"/>
      <c r="I56" s="116"/>
      <c r="J56" s="116"/>
      <c r="K56" s="116"/>
      <c r="L56" s="11"/>
      <c r="M56" s="19"/>
      <c r="N56" s="19"/>
      <c r="O56" s="20"/>
    </row>
    <row r="57" spans="2:15" x14ac:dyDescent="0.25">
      <c r="B57" s="16"/>
      <c r="C57" s="19"/>
      <c r="D57" s="19"/>
      <c r="E57" s="19"/>
      <c r="F57" s="83" t="s">
        <v>30</v>
      </c>
      <c r="G57" s="70" t="s">
        <v>23</v>
      </c>
      <c r="H57" s="70" t="s">
        <v>25</v>
      </c>
      <c r="I57" s="70" t="s">
        <v>12</v>
      </c>
      <c r="J57" s="70" t="s">
        <v>29</v>
      </c>
      <c r="K57" s="70" t="s">
        <v>3</v>
      </c>
      <c r="L57" s="19"/>
      <c r="M57" s="80" t="s">
        <v>43</v>
      </c>
      <c r="N57" s="80"/>
      <c r="O57" s="86"/>
    </row>
    <row r="58" spans="2:15" x14ac:dyDescent="0.25">
      <c r="B58" s="16"/>
      <c r="C58" s="19"/>
      <c r="D58" s="19"/>
      <c r="E58" s="19"/>
      <c r="F58" s="84" t="s">
        <v>31</v>
      </c>
      <c r="G58" s="74">
        <f>+I58/H58</f>
        <v>0</v>
      </c>
      <c r="H58" s="66">
        <v>131.11048600000009</v>
      </c>
      <c r="I58" s="66">
        <v>0</v>
      </c>
      <c r="J58" s="81">
        <v>379</v>
      </c>
      <c r="K58" s="74">
        <f>+J58/J$62</f>
        <v>0.27563636363636362</v>
      </c>
      <c r="L58" s="19"/>
      <c r="M58" s="87">
        <f>SUM(J59:J61)</f>
        <v>996</v>
      </c>
      <c r="N58" s="80"/>
      <c r="O58" s="86"/>
    </row>
    <row r="59" spans="2:15" x14ac:dyDescent="0.25">
      <c r="B59" s="16"/>
      <c r="C59" s="19"/>
      <c r="D59" s="19"/>
      <c r="E59" s="19"/>
      <c r="F59" s="84" t="s">
        <v>32</v>
      </c>
      <c r="G59" s="74">
        <f t="shared" ref="G59:G62" si="9">+I59/H59</f>
        <v>0.24469231334700672</v>
      </c>
      <c r="H59" s="66">
        <v>369.11438600000014</v>
      </c>
      <c r="I59" s="66">
        <v>90.319453000000024</v>
      </c>
      <c r="J59" s="81">
        <v>226</v>
      </c>
      <c r="K59" s="74">
        <f t="shared" ref="K59:K61" si="10">+J59/J$62</f>
        <v>0.16436363636363635</v>
      </c>
      <c r="L59" s="19"/>
      <c r="M59" s="19"/>
      <c r="N59" s="19"/>
      <c r="O59" s="20"/>
    </row>
    <row r="60" spans="2:15" x14ac:dyDescent="0.25">
      <c r="B60" s="16"/>
      <c r="C60" s="19"/>
      <c r="D60" s="19"/>
      <c r="E60" s="19"/>
      <c r="F60" s="84" t="s">
        <v>33</v>
      </c>
      <c r="G60" s="74">
        <f t="shared" si="9"/>
        <v>0.79762562039243612</v>
      </c>
      <c r="H60" s="66">
        <v>551.62443100000041</v>
      </c>
      <c r="I60" s="66">
        <v>439.98977899999988</v>
      </c>
      <c r="J60" s="81">
        <v>442</v>
      </c>
      <c r="K60" s="74">
        <f t="shared" si="10"/>
        <v>0.32145454545454544</v>
      </c>
      <c r="L60" s="19"/>
      <c r="M60" s="19"/>
      <c r="N60" s="19"/>
      <c r="O60" s="20"/>
    </row>
    <row r="61" spans="2:15" x14ac:dyDescent="0.25">
      <c r="B61" s="16"/>
      <c r="C61" s="19"/>
      <c r="D61" s="19"/>
      <c r="E61" s="19"/>
      <c r="F61" s="84" t="s">
        <v>34</v>
      </c>
      <c r="G61" s="74">
        <f t="shared" si="9"/>
        <v>0.99682277370390349</v>
      </c>
      <c r="H61" s="66">
        <v>47.839526000000006</v>
      </c>
      <c r="I61" s="66">
        <v>47.687529000000012</v>
      </c>
      <c r="J61" s="81">
        <v>328</v>
      </c>
      <c r="K61" s="74">
        <f t="shared" si="10"/>
        <v>0.23854545454545453</v>
      </c>
      <c r="L61" s="19"/>
      <c r="M61" s="19"/>
      <c r="N61" s="19"/>
      <c r="O61" s="20"/>
    </row>
    <row r="62" spans="2:15" x14ac:dyDescent="0.25">
      <c r="B62" s="16"/>
      <c r="C62" s="19"/>
      <c r="D62" s="19"/>
      <c r="E62" s="19"/>
      <c r="F62" s="85" t="s">
        <v>0</v>
      </c>
      <c r="G62" s="73">
        <f t="shared" si="9"/>
        <v>0.52560028415092652</v>
      </c>
      <c r="H62" s="57">
        <f t="shared" ref="H62:J62" si="11">SUM(H58:H61)</f>
        <v>1099.6888290000006</v>
      </c>
      <c r="I62" s="57">
        <f t="shared" si="11"/>
        <v>577.99676099999999</v>
      </c>
      <c r="J62" s="82">
        <f t="shared" si="11"/>
        <v>1375</v>
      </c>
      <c r="K62" s="73">
        <f>SUM(K58:K61)</f>
        <v>0.99999999999999989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05" t="s">
        <v>63</v>
      </c>
      <c r="G63" s="105"/>
      <c r="H63" s="105"/>
      <c r="I63" s="105"/>
      <c r="J63" s="105"/>
      <c r="K63" s="105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2:15" x14ac:dyDescent="0.25">
      <c r="B69" s="16"/>
      <c r="C69" s="118" t="s">
        <v>24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7"/>
    </row>
    <row r="70" spans="2:15" ht="15" customHeight="1" x14ac:dyDescent="0.25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</row>
    <row r="71" spans="2:15" ht="15" customHeight="1" x14ac:dyDescent="0.25">
      <c r="B71" s="16"/>
      <c r="C71" s="106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72.1%, mientras que para los proyectos del tipo social se registra un avance del 56.8% a dos meses de culminar el año 2017. Cabe resaltar que estos dos tipos de proyectos absorben el 98.5% del presupuesto total del Gobierno Nacional en esta región.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8"/>
    </row>
    <row r="72" spans="2:15" x14ac:dyDescent="0.25">
      <c r="B72" s="1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20"/>
    </row>
    <row r="73" spans="2:15" x14ac:dyDescent="0.25">
      <c r="B73" s="16"/>
      <c r="C73" s="19"/>
      <c r="D73" s="19"/>
      <c r="E73" s="11"/>
      <c r="F73" s="11"/>
      <c r="G73" s="11"/>
      <c r="H73" s="11"/>
      <c r="I73" s="11"/>
      <c r="J73" s="11"/>
      <c r="K73" s="11"/>
      <c r="L73" s="11"/>
      <c r="M73" s="19"/>
      <c r="N73" s="19"/>
      <c r="O73" s="20"/>
    </row>
    <row r="74" spans="2:15" x14ac:dyDescent="0.25">
      <c r="B74" s="16"/>
      <c r="C74" s="19"/>
      <c r="D74" s="19"/>
      <c r="E74" s="119" t="s">
        <v>75</v>
      </c>
      <c r="F74" s="119"/>
      <c r="G74" s="119"/>
      <c r="H74" s="119"/>
      <c r="I74" s="119"/>
      <c r="J74" s="119"/>
      <c r="K74" s="119"/>
      <c r="L74" s="119"/>
      <c r="M74" s="19"/>
      <c r="N74" s="19"/>
      <c r="O74" s="20"/>
    </row>
    <row r="75" spans="2:15" x14ac:dyDescent="0.25">
      <c r="B75" s="16"/>
      <c r="C75" s="19"/>
      <c r="D75" s="19"/>
      <c r="E75" s="11"/>
      <c r="F75" s="116" t="s">
        <v>1</v>
      </c>
      <c r="G75" s="116"/>
      <c r="H75" s="116"/>
      <c r="I75" s="116"/>
      <c r="J75" s="116"/>
      <c r="K75" s="116"/>
      <c r="L75" s="11"/>
      <c r="M75" s="19"/>
      <c r="N75" s="19"/>
      <c r="O75" s="20"/>
    </row>
    <row r="76" spans="2:15" x14ac:dyDescent="0.25">
      <c r="B76" s="16"/>
      <c r="C76" s="19"/>
      <c r="D76" s="19"/>
      <c r="E76" s="11"/>
      <c r="F76" s="117" t="s">
        <v>37</v>
      </c>
      <c r="G76" s="117"/>
      <c r="H76" s="70" t="s">
        <v>11</v>
      </c>
      <c r="I76" s="70" t="s">
        <v>21</v>
      </c>
      <c r="J76" s="70" t="s">
        <v>22</v>
      </c>
      <c r="K76" s="70" t="s">
        <v>23</v>
      </c>
      <c r="L76" s="11"/>
      <c r="M76" s="19"/>
      <c r="N76" s="19"/>
      <c r="O76" s="20"/>
    </row>
    <row r="77" spans="2:15" x14ac:dyDescent="0.25">
      <c r="B77" s="16"/>
      <c r="C77" s="19"/>
      <c r="D77" s="19"/>
      <c r="E77" s="11"/>
      <c r="F77" s="71" t="s">
        <v>18</v>
      </c>
      <c r="G77" s="53"/>
      <c r="H77" s="67">
        <v>261.39975100000004</v>
      </c>
      <c r="I77" s="74">
        <f>+H77/$H$81</f>
        <v>0.67456108701736384</v>
      </c>
      <c r="J77" s="68">
        <v>188.56224999999998</v>
      </c>
      <c r="K77" s="74">
        <f>+J77/H77</f>
        <v>0.72135588989141752</v>
      </c>
      <c r="L77" s="11"/>
      <c r="M77" s="19"/>
      <c r="N77" s="19"/>
      <c r="O77" s="20"/>
    </row>
    <row r="78" spans="2:15" x14ac:dyDescent="0.25">
      <c r="B78" s="16"/>
      <c r="C78" s="19"/>
      <c r="D78" s="19"/>
      <c r="E78" s="11"/>
      <c r="F78" s="71" t="s">
        <v>19</v>
      </c>
      <c r="G78" s="53"/>
      <c r="H78" s="68">
        <v>120.369557</v>
      </c>
      <c r="I78" s="74">
        <f>+H78/$H$81</f>
        <v>0.31062240458568197</v>
      </c>
      <c r="J78" s="68">
        <v>68.381239999999991</v>
      </c>
      <c r="K78" s="74">
        <f t="shared" ref="K78:K81" si="12">+J78/H78</f>
        <v>0.56809414028166605</v>
      </c>
      <c r="L78" s="11"/>
      <c r="M78" s="19"/>
      <c r="N78" s="19"/>
      <c r="O78" s="20"/>
    </row>
    <row r="79" spans="2:15" x14ac:dyDescent="0.25">
      <c r="B79" s="16"/>
      <c r="C79" s="19"/>
      <c r="D79" s="19"/>
      <c r="E79" s="11"/>
      <c r="F79" s="71" t="s">
        <v>28</v>
      </c>
      <c r="G79" s="53"/>
      <c r="H79" s="68">
        <v>3.3508909999999998</v>
      </c>
      <c r="I79" s="74">
        <f>+H79/$H$81</f>
        <v>8.6472181660062139E-3</v>
      </c>
      <c r="J79" s="68">
        <v>1.4500709999999999</v>
      </c>
      <c r="K79" s="74">
        <f t="shared" si="12"/>
        <v>0.43274191849272325</v>
      </c>
      <c r="L79" s="11"/>
      <c r="M79" s="19"/>
      <c r="N79" s="19"/>
      <c r="O79" s="20"/>
    </row>
    <row r="80" spans="2:15" x14ac:dyDescent="0.25">
      <c r="B80" s="16"/>
      <c r="C80" s="19"/>
      <c r="D80" s="19"/>
      <c r="E80" s="11"/>
      <c r="F80" s="71" t="s">
        <v>20</v>
      </c>
      <c r="G80" s="53"/>
      <c r="H80" s="68">
        <v>2.3906670000000001</v>
      </c>
      <c r="I80" s="74">
        <f>+H80/$H$81</f>
        <v>6.1692902309480012E-3</v>
      </c>
      <c r="J80" s="68">
        <v>3.3505E-2</v>
      </c>
      <c r="K80" s="74">
        <f t="shared" si="12"/>
        <v>1.4014917175834191E-2</v>
      </c>
      <c r="L80" s="11"/>
      <c r="M80" s="19"/>
      <c r="N80" s="19"/>
      <c r="O80" s="20"/>
    </row>
    <row r="81" spans="2:15" x14ac:dyDescent="0.25">
      <c r="B81" s="16"/>
      <c r="C81" s="19"/>
      <c r="D81" s="19"/>
      <c r="E81" s="11"/>
      <c r="F81" s="72" t="s">
        <v>0</v>
      </c>
      <c r="G81" s="55"/>
      <c r="H81" s="69">
        <f>SUM(H77:H80)</f>
        <v>387.51086600000002</v>
      </c>
      <c r="I81" s="73">
        <f>+H81/$H$81</f>
        <v>1</v>
      </c>
      <c r="J81" s="69">
        <f>SUM(J77:J80)</f>
        <v>258.42706599999997</v>
      </c>
      <c r="K81" s="73">
        <f t="shared" si="12"/>
        <v>0.66688985696726233</v>
      </c>
      <c r="L81" s="11"/>
      <c r="M81" s="19"/>
      <c r="N81" s="19"/>
      <c r="O81" s="20"/>
    </row>
    <row r="82" spans="2:15" x14ac:dyDescent="0.25">
      <c r="B82" s="16"/>
      <c r="C82" s="19"/>
      <c r="E82" s="11"/>
      <c r="F82" s="105" t="s">
        <v>63</v>
      </c>
      <c r="G82" s="105"/>
      <c r="H82" s="105"/>
      <c r="I82" s="105"/>
      <c r="J82" s="105"/>
      <c r="K82" s="105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06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89.4%, del mismo modo para proyectos AGROPECUARIA se tiene un nivel de avance de 39.7%. Cabe destacar que solo estos dos sectores concentran el 61.3% del presupuesto de esta región. 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20"/>
    </row>
    <row r="85" spans="2:15" x14ac:dyDescent="0.25">
      <c r="B85" s="1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20"/>
    </row>
    <row r="86" spans="2:15" x14ac:dyDescent="0.25">
      <c r="B86" s="16"/>
      <c r="C86" s="19"/>
      <c r="D86" s="11"/>
      <c r="E86" s="11"/>
      <c r="F86" s="11"/>
      <c r="G86" s="11"/>
      <c r="H86" s="19"/>
      <c r="I86" s="19"/>
      <c r="J86" s="19"/>
      <c r="K86" s="19"/>
      <c r="L86" s="19"/>
      <c r="M86" s="19"/>
      <c r="N86" s="19"/>
      <c r="O86" s="20"/>
    </row>
    <row r="87" spans="2:15" x14ac:dyDescent="0.25">
      <c r="B87" s="16"/>
      <c r="C87" s="19"/>
      <c r="D87" s="11"/>
      <c r="E87" s="115" t="s">
        <v>80</v>
      </c>
      <c r="F87" s="115"/>
      <c r="G87" s="115"/>
      <c r="H87" s="115"/>
      <c r="I87" s="115"/>
      <c r="J87" s="115"/>
      <c r="K87" s="115"/>
      <c r="L87" s="115"/>
      <c r="M87" s="19"/>
      <c r="N87" s="19"/>
      <c r="O87" s="20"/>
    </row>
    <row r="88" spans="2:15" x14ac:dyDescent="0.25">
      <c r="B88" s="16"/>
      <c r="C88" s="19"/>
      <c r="D88" s="11"/>
      <c r="E88" s="11"/>
      <c r="F88" s="116" t="s">
        <v>1</v>
      </c>
      <c r="G88" s="116"/>
      <c r="H88" s="116"/>
      <c r="I88" s="116"/>
      <c r="J88" s="116"/>
      <c r="K88" s="116"/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120" t="s">
        <v>27</v>
      </c>
      <c r="G89" s="121"/>
      <c r="H89" s="77" t="s">
        <v>25</v>
      </c>
      <c r="I89" s="77" t="s">
        <v>3</v>
      </c>
      <c r="J89" s="70" t="s">
        <v>26</v>
      </c>
      <c r="K89" s="70" t="s">
        <v>23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71" t="s">
        <v>65</v>
      </c>
      <c r="G90" s="78"/>
      <c r="H90" s="68">
        <v>166.241377</v>
      </c>
      <c r="I90" s="74">
        <f t="shared" ref="I90:I97" si="13">+H90/$H$98</f>
        <v>0.42899797550451146</v>
      </c>
      <c r="J90" s="68">
        <v>148.66103699999999</v>
      </c>
      <c r="K90" s="74">
        <f>+J90/H90</f>
        <v>0.89424810888085937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71" t="s">
        <v>68</v>
      </c>
      <c r="G91" s="78"/>
      <c r="H91" s="68">
        <v>71.491456999999997</v>
      </c>
      <c r="I91" s="74">
        <f t="shared" si="13"/>
        <v>0.18448890927357894</v>
      </c>
      <c r="J91" s="68">
        <v>28.364849</v>
      </c>
      <c r="K91" s="74">
        <f t="shared" ref="K91:K98" si="14">+J91/H91</f>
        <v>0.39675858053921043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71" t="s">
        <v>66</v>
      </c>
      <c r="G92" s="78"/>
      <c r="H92" s="68">
        <v>62.075304000000003</v>
      </c>
      <c r="I92" s="74">
        <f t="shared" si="13"/>
        <v>0.16018984097338837</v>
      </c>
      <c r="J92" s="68">
        <v>26.325728999999999</v>
      </c>
      <c r="K92" s="74">
        <f t="shared" si="14"/>
        <v>0.4240934365782566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71" t="s">
        <v>67</v>
      </c>
      <c r="G93" s="78"/>
      <c r="H93" s="68">
        <v>57.296819999999997</v>
      </c>
      <c r="I93" s="74">
        <f t="shared" si="13"/>
        <v>0.14785861514396864</v>
      </c>
      <c r="J93" s="68">
        <v>42.027510999999997</v>
      </c>
      <c r="K93" s="74">
        <f t="shared" si="14"/>
        <v>0.73350512297192061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71" t="s">
        <v>70</v>
      </c>
      <c r="G94" s="78"/>
      <c r="H94" s="68">
        <v>11.118268</v>
      </c>
      <c r="I94" s="74">
        <f t="shared" si="13"/>
        <v>2.8691499969448604E-2</v>
      </c>
      <c r="J94" s="68">
        <v>6.3098330000000002</v>
      </c>
      <c r="K94" s="74">
        <f t="shared" si="14"/>
        <v>0.56751941939158146</v>
      </c>
      <c r="L94" s="11"/>
      <c r="M94" s="19"/>
      <c r="N94" s="19"/>
      <c r="O94" s="20"/>
    </row>
    <row r="95" spans="2:15" x14ac:dyDescent="0.25">
      <c r="B95" s="16"/>
      <c r="C95" s="19"/>
      <c r="D95" s="11"/>
      <c r="E95" s="19"/>
      <c r="F95" s="71" t="s">
        <v>69</v>
      </c>
      <c r="G95" s="78"/>
      <c r="H95" s="68">
        <v>6.7713020000000004</v>
      </c>
      <c r="I95" s="74">
        <f t="shared" si="13"/>
        <v>1.7473837752978005E-2</v>
      </c>
      <c r="J95" s="68">
        <v>1.319237</v>
      </c>
      <c r="K95" s="74">
        <f t="shared" si="14"/>
        <v>0.19482767125140776</v>
      </c>
      <c r="L95" s="11"/>
      <c r="M95" s="19"/>
      <c r="N95" s="19"/>
      <c r="O95" s="20"/>
    </row>
    <row r="96" spans="2:15" x14ac:dyDescent="0.25">
      <c r="B96" s="16"/>
      <c r="C96" s="19"/>
      <c r="D96" s="11"/>
      <c r="E96" s="19"/>
      <c r="F96" s="71" t="s">
        <v>79</v>
      </c>
      <c r="G96" s="78"/>
      <c r="H96" s="68">
        <v>3.256227</v>
      </c>
      <c r="I96" s="74">
        <f t="shared" si="13"/>
        <v>8.4029308225901465E-3</v>
      </c>
      <c r="J96" s="68">
        <v>2.5363009999999999</v>
      </c>
      <c r="K96" s="74">
        <f t="shared" si="14"/>
        <v>0.77890792011736276</v>
      </c>
      <c r="L96" s="11"/>
      <c r="M96" s="19"/>
      <c r="N96" s="19"/>
      <c r="O96" s="20"/>
    </row>
    <row r="97" spans="2:15" x14ac:dyDescent="0.25">
      <c r="B97" s="16"/>
      <c r="C97" s="19"/>
      <c r="D97" s="11"/>
      <c r="E97" s="19"/>
      <c r="F97" s="71" t="s">
        <v>72</v>
      </c>
      <c r="G97" s="78"/>
      <c r="H97" s="68">
        <v>9.260110999999938</v>
      </c>
      <c r="I97" s="74">
        <f t="shared" si="13"/>
        <v>2.3896390559535789E-2</v>
      </c>
      <c r="J97" s="68">
        <v>2.8825690000000463</v>
      </c>
      <c r="K97" s="74">
        <f t="shared" si="14"/>
        <v>0.3112888171642938</v>
      </c>
      <c r="L97" s="11"/>
      <c r="M97" s="19"/>
      <c r="N97" s="19"/>
      <c r="O97" s="20"/>
    </row>
    <row r="98" spans="2:15" x14ac:dyDescent="0.25">
      <c r="B98" s="16"/>
      <c r="C98" s="19"/>
      <c r="D98" s="11"/>
      <c r="E98" s="19"/>
      <c r="F98" s="72" t="s">
        <v>0</v>
      </c>
      <c r="G98" s="79"/>
      <c r="H98" s="69">
        <f>SUM(H90:H97)</f>
        <v>387.51086599999996</v>
      </c>
      <c r="I98" s="73">
        <f>SUM(I90:I97)</f>
        <v>1</v>
      </c>
      <c r="J98" s="69">
        <f>SUM(J90:J97)</f>
        <v>258.42706600000002</v>
      </c>
      <c r="K98" s="73">
        <f t="shared" si="14"/>
        <v>0.66688985696726255</v>
      </c>
      <c r="L98" s="11"/>
      <c r="M98" s="19"/>
      <c r="N98" s="19"/>
      <c r="O98" s="20"/>
    </row>
    <row r="99" spans="2:15" x14ac:dyDescent="0.25">
      <c r="B99" s="16"/>
      <c r="C99" s="19"/>
      <c r="E99" s="11"/>
      <c r="F99" s="105" t="s">
        <v>63</v>
      </c>
      <c r="G99" s="105"/>
      <c r="H99" s="105"/>
      <c r="I99" s="105"/>
      <c r="J99" s="105"/>
      <c r="K99" s="105"/>
      <c r="L99" s="11"/>
      <c r="N99" s="19"/>
      <c r="O99" s="20"/>
    </row>
    <row r="100" spans="2:15" x14ac:dyDescent="0.25">
      <c r="B100" s="16"/>
      <c r="C100" s="19"/>
      <c r="D100" s="11"/>
      <c r="E100" s="11"/>
      <c r="F100" s="46"/>
      <c r="G100" s="46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06" t="str">
        <f>+CONCATENATE("Al 13 de noviembre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13 de noviembre de los 198  proyectos presupuestados para el 2017, 47 no cuentan con ningún avance en ejecución del gasto, mientras que 64 (32.3% de proyectos) no superan el 50,0% de ejecución, 67 proyectos (33.8% del total) tienen un nivel de ejecución mayor al 50,0% pero no culminan al 100% y 20 proyectos por S/ 8.2 millones se han ejecutado al 100,0%.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20"/>
    </row>
    <row r="102" spans="2:15" x14ac:dyDescent="0.25">
      <c r="B102" s="1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90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38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80"/>
      <c r="F106" s="83" t="s">
        <v>30</v>
      </c>
      <c r="G106" s="70" t="s">
        <v>23</v>
      </c>
      <c r="H106" s="70" t="s">
        <v>25</v>
      </c>
      <c r="I106" s="70" t="s">
        <v>12</v>
      </c>
      <c r="J106" s="70" t="s">
        <v>29</v>
      </c>
      <c r="K106" s="70" t="s">
        <v>3</v>
      </c>
      <c r="L106" s="80"/>
      <c r="M106" s="19"/>
      <c r="N106" s="19"/>
      <c r="O106" s="20"/>
    </row>
    <row r="107" spans="2:15" x14ac:dyDescent="0.25">
      <c r="B107" s="16"/>
      <c r="C107" s="19"/>
      <c r="D107" s="19"/>
      <c r="E107" s="80"/>
      <c r="F107" s="84" t="s">
        <v>31</v>
      </c>
      <c r="G107" s="74">
        <f>+I107/H107</f>
        <v>0</v>
      </c>
      <c r="H107" s="68">
        <v>9.4045359999999985</v>
      </c>
      <c r="I107" s="68">
        <v>0</v>
      </c>
      <c r="J107" s="84">
        <v>47</v>
      </c>
      <c r="K107" s="74">
        <f>+J107/$J$111</f>
        <v>0.23737373737373738</v>
      </c>
      <c r="L107" s="80"/>
      <c r="M107" s="19"/>
      <c r="N107" s="19"/>
      <c r="O107" s="20"/>
    </row>
    <row r="108" spans="2:15" x14ac:dyDescent="0.25">
      <c r="B108" s="16"/>
      <c r="C108" s="19"/>
      <c r="D108" s="19"/>
      <c r="E108" s="80"/>
      <c r="F108" s="84" t="s">
        <v>32</v>
      </c>
      <c r="G108" s="74">
        <f t="shared" ref="G108:G111" si="15">+I108/H108</f>
        <v>0.33044114112854961</v>
      </c>
      <c r="H108" s="68">
        <v>124.85131499999997</v>
      </c>
      <c r="I108" s="68">
        <v>41.256010999999994</v>
      </c>
      <c r="J108" s="84">
        <v>64</v>
      </c>
      <c r="K108" s="74">
        <f>+J108/$J$111</f>
        <v>0.32323232323232326</v>
      </c>
      <c r="L108" s="80"/>
      <c r="M108" s="19"/>
      <c r="N108" s="19"/>
      <c r="O108" s="20"/>
    </row>
    <row r="109" spans="2:15" x14ac:dyDescent="0.25">
      <c r="B109" s="16"/>
      <c r="C109" s="19"/>
      <c r="D109" s="19"/>
      <c r="E109" s="80"/>
      <c r="F109" s="84" t="s">
        <v>33</v>
      </c>
      <c r="G109" s="74">
        <f t="shared" si="15"/>
        <v>0.85285749731853233</v>
      </c>
      <c r="H109" s="68">
        <v>244.98336199999997</v>
      </c>
      <c r="I109" s="68">
        <v>208.93589700000001</v>
      </c>
      <c r="J109" s="84">
        <v>67</v>
      </c>
      <c r="K109" s="74">
        <f>+J109/$J$111</f>
        <v>0.3383838383838384</v>
      </c>
      <c r="L109" s="80"/>
      <c r="M109" s="19"/>
      <c r="N109" s="19"/>
      <c r="O109" s="20"/>
    </row>
    <row r="110" spans="2:15" x14ac:dyDescent="0.25">
      <c r="B110" s="16"/>
      <c r="C110" s="19"/>
      <c r="D110" s="19"/>
      <c r="E110" s="80"/>
      <c r="F110" s="84" t="s">
        <v>34</v>
      </c>
      <c r="G110" s="74">
        <f t="shared" si="15"/>
        <v>0.99558794354647151</v>
      </c>
      <c r="H110" s="68">
        <v>8.2716529999999988</v>
      </c>
      <c r="I110" s="68">
        <v>8.2351580000000002</v>
      </c>
      <c r="J110" s="84">
        <v>20</v>
      </c>
      <c r="K110" s="74">
        <f>+J110/$J$111</f>
        <v>0.10101010101010101</v>
      </c>
      <c r="L110" s="80"/>
      <c r="M110" s="19"/>
      <c r="N110" s="19"/>
      <c r="O110" s="20"/>
    </row>
    <row r="111" spans="2:15" x14ac:dyDescent="0.25">
      <c r="B111" s="16"/>
      <c r="C111" s="19"/>
      <c r="D111" s="19"/>
      <c r="E111" s="80"/>
      <c r="F111" s="85" t="s">
        <v>0</v>
      </c>
      <c r="G111" s="73">
        <f t="shared" si="15"/>
        <v>0.66688985696726255</v>
      </c>
      <c r="H111" s="69">
        <f t="shared" ref="H111:J111" si="16">SUM(H107:H110)</f>
        <v>387.51086599999996</v>
      </c>
      <c r="I111" s="69">
        <f t="shared" si="16"/>
        <v>258.42706600000002</v>
      </c>
      <c r="J111" s="85">
        <f t="shared" si="16"/>
        <v>198</v>
      </c>
      <c r="K111" s="73">
        <f>+J111/$J$111</f>
        <v>1</v>
      </c>
      <c r="L111" s="80"/>
      <c r="M111" s="19"/>
      <c r="N111" s="19"/>
      <c r="O111" s="20"/>
    </row>
    <row r="112" spans="2:15" x14ac:dyDescent="0.25">
      <c r="B112" s="16"/>
      <c r="C112" s="19"/>
      <c r="E112" s="11"/>
      <c r="F112" s="105" t="s">
        <v>63</v>
      </c>
      <c r="G112" s="105"/>
      <c r="H112" s="105"/>
      <c r="I112" s="105"/>
      <c r="J112" s="105"/>
      <c r="K112" s="105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</row>
    <row r="118" spans="2:15" x14ac:dyDescent="0.25">
      <c r="B118" s="16"/>
      <c r="C118" s="118" t="s">
        <v>35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"/>
    </row>
    <row r="119" spans="2:15" x14ac:dyDescent="0.25">
      <c r="B119" s="16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</row>
    <row r="120" spans="2:15" ht="15" customHeight="1" x14ac:dyDescent="0.25">
      <c r="B120" s="16"/>
      <c r="C120" s="106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28.7%, mientras que para los proyectos del tipo social se registra un avance del 64.1% a dos meses de culminar el año 2017. Cabe resaltar que estos dos tipos de proyectos absorben el 92.5% del presupuesto total del Gobierno Regional en esta región.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8"/>
    </row>
    <row r="121" spans="2:15" x14ac:dyDescent="0.25">
      <c r="B121" s="1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20"/>
    </row>
    <row r="122" spans="2:15" x14ac:dyDescent="0.25">
      <c r="B122" s="16"/>
      <c r="C122" s="19"/>
      <c r="D122" s="19"/>
      <c r="E122" s="11"/>
      <c r="F122" s="11"/>
      <c r="G122" s="11"/>
      <c r="H122" s="11"/>
      <c r="I122" s="11"/>
      <c r="J122" s="11"/>
      <c r="K122" s="11"/>
      <c r="L122" s="11"/>
      <c r="M122" s="19"/>
      <c r="N122" s="19"/>
      <c r="O122" s="20"/>
    </row>
    <row r="123" spans="2:15" x14ac:dyDescent="0.25">
      <c r="B123" s="16"/>
      <c r="C123" s="19"/>
      <c r="D123" s="19"/>
      <c r="E123" s="119" t="s">
        <v>84</v>
      </c>
      <c r="F123" s="119"/>
      <c r="G123" s="119"/>
      <c r="H123" s="119"/>
      <c r="I123" s="119"/>
      <c r="J123" s="119"/>
      <c r="K123" s="119"/>
      <c r="L123" s="119"/>
      <c r="M123" s="19"/>
      <c r="N123" s="19"/>
      <c r="O123" s="20"/>
    </row>
    <row r="124" spans="2:15" x14ac:dyDescent="0.25">
      <c r="B124" s="16"/>
      <c r="C124" s="19"/>
      <c r="D124" s="19"/>
      <c r="E124" s="11"/>
      <c r="F124" s="116" t="s">
        <v>1</v>
      </c>
      <c r="G124" s="116"/>
      <c r="H124" s="116"/>
      <c r="I124" s="116"/>
      <c r="J124" s="116"/>
      <c r="K124" s="116"/>
      <c r="L124" s="11"/>
      <c r="M124" s="19"/>
      <c r="N124" s="19"/>
      <c r="O124" s="20"/>
    </row>
    <row r="125" spans="2:15" x14ac:dyDescent="0.25">
      <c r="B125" s="16"/>
      <c r="C125" s="19"/>
      <c r="D125" s="19"/>
      <c r="E125" s="11"/>
      <c r="F125" s="117" t="s">
        <v>37</v>
      </c>
      <c r="G125" s="117"/>
      <c r="H125" s="70" t="s">
        <v>11</v>
      </c>
      <c r="I125" s="70" t="s">
        <v>21</v>
      </c>
      <c r="J125" s="70" t="s">
        <v>22</v>
      </c>
      <c r="K125" s="70" t="s">
        <v>23</v>
      </c>
      <c r="L125" s="11"/>
      <c r="M125" s="19"/>
      <c r="N125" s="19"/>
      <c r="O125" s="20"/>
    </row>
    <row r="126" spans="2:15" x14ac:dyDescent="0.25">
      <c r="B126" s="16"/>
      <c r="C126" s="19"/>
      <c r="D126" s="19"/>
      <c r="E126" s="11"/>
      <c r="F126" s="71" t="s">
        <v>18</v>
      </c>
      <c r="G126" s="53"/>
      <c r="H126" s="67">
        <v>207.29037700000001</v>
      </c>
      <c r="I126" s="74">
        <f>+H126/H$130</f>
        <v>0.64589408611956378</v>
      </c>
      <c r="J126" s="68">
        <v>59.406404999999999</v>
      </c>
      <c r="K126" s="74">
        <f>+J126/H126</f>
        <v>0.28658544530506591</v>
      </c>
      <c r="L126" s="11"/>
      <c r="M126" s="19"/>
      <c r="N126" s="19"/>
      <c r="O126" s="20"/>
    </row>
    <row r="127" spans="2:15" x14ac:dyDescent="0.25">
      <c r="B127" s="16"/>
      <c r="C127" s="19"/>
      <c r="D127" s="19"/>
      <c r="E127" s="11"/>
      <c r="F127" s="71" t="s">
        <v>19</v>
      </c>
      <c r="G127" s="53"/>
      <c r="H127" s="68">
        <v>89.436398000000011</v>
      </c>
      <c r="I127" s="74">
        <f t="shared" ref="I127:I129" si="17">+H127/H$130</f>
        <v>0.27867400980237295</v>
      </c>
      <c r="J127" s="68">
        <v>57.343325</v>
      </c>
      <c r="K127" s="74">
        <f t="shared" ref="K127:K130" si="18">+J127/H127</f>
        <v>0.64116317609302642</v>
      </c>
      <c r="L127" s="11"/>
      <c r="M127" s="19"/>
      <c r="N127" s="19"/>
      <c r="O127" s="20"/>
    </row>
    <row r="128" spans="2:15" x14ac:dyDescent="0.25">
      <c r="B128" s="16"/>
      <c r="C128" s="19"/>
      <c r="D128" s="19"/>
      <c r="E128" s="11"/>
      <c r="F128" s="71" t="s">
        <v>28</v>
      </c>
      <c r="G128" s="53"/>
      <c r="H128" s="68">
        <v>7.2328830000000002</v>
      </c>
      <c r="I128" s="74">
        <f t="shared" si="17"/>
        <v>2.2536870369504556E-2</v>
      </c>
      <c r="J128" s="68">
        <v>2.720129</v>
      </c>
      <c r="K128" s="74">
        <f t="shared" si="18"/>
        <v>0.3760781143563362</v>
      </c>
      <c r="L128" s="11"/>
      <c r="M128" s="19"/>
      <c r="N128" s="19"/>
      <c r="O128" s="20"/>
    </row>
    <row r="129" spans="2:15" x14ac:dyDescent="0.25">
      <c r="B129" s="16"/>
      <c r="C129" s="19"/>
      <c r="D129" s="19"/>
      <c r="E129" s="11"/>
      <c r="F129" s="71" t="s">
        <v>20</v>
      </c>
      <c r="G129" s="53"/>
      <c r="H129" s="68">
        <v>16.975897</v>
      </c>
      <c r="I129" s="74">
        <f t="shared" si="17"/>
        <v>5.2895033708558713E-2</v>
      </c>
      <c r="J129" s="68">
        <v>10.784302</v>
      </c>
      <c r="K129" s="74">
        <f t="shared" si="18"/>
        <v>0.63527140863307552</v>
      </c>
      <c r="L129" s="11"/>
      <c r="M129" s="19"/>
      <c r="N129" s="19"/>
      <c r="O129" s="20"/>
    </row>
    <row r="130" spans="2:15" x14ac:dyDescent="0.25">
      <c r="B130" s="16"/>
      <c r="C130" s="19"/>
      <c r="D130" s="19"/>
      <c r="E130" s="11"/>
      <c r="F130" s="72" t="s">
        <v>0</v>
      </c>
      <c r="G130" s="55"/>
      <c r="H130" s="69">
        <f>SUM(H126:H129)</f>
        <v>320.93555500000002</v>
      </c>
      <c r="I130" s="73">
        <f>SUM(I126:I129)</f>
        <v>1</v>
      </c>
      <c r="J130" s="69">
        <f>SUM(J126:J129)</f>
        <v>130.25416100000001</v>
      </c>
      <c r="K130" s="73">
        <f t="shared" si="18"/>
        <v>0.405857683795739</v>
      </c>
      <c r="L130" s="11"/>
      <c r="M130" s="19"/>
      <c r="N130" s="19"/>
      <c r="O130" s="20"/>
    </row>
    <row r="131" spans="2:15" x14ac:dyDescent="0.25">
      <c r="B131" s="16"/>
      <c r="C131" s="19"/>
      <c r="E131" s="11"/>
      <c r="F131" s="105" t="s">
        <v>63</v>
      </c>
      <c r="G131" s="105"/>
      <c r="H131" s="105"/>
      <c r="I131" s="105"/>
      <c r="J131" s="105"/>
      <c r="K131" s="105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06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TRANSPORTE cuenta con el mayor presupuesto en esta región, con un nivel de ejecución del 27.5%, del mismo modo para proyectos EDUCACION se tiene un nivel de avance de 71.7%. Cabe destacar que solo estos dos sectores concentran el 63.2% del presupuesto de esta región. 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20"/>
    </row>
    <row r="134" spans="2:15" x14ac:dyDescent="0.25">
      <c r="B134" s="1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20"/>
    </row>
    <row r="135" spans="2:15" x14ac:dyDescent="0.25">
      <c r="B135" s="16"/>
      <c r="C135" s="19"/>
      <c r="D135" s="11"/>
      <c r="E135" s="11"/>
      <c r="F135" s="11"/>
      <c r="G135" s="11"/>
      <c r="H135" s="19"/>
      <c r="I135" s="19"/>
      <c r="J135" s="19"/>
      <c r="K135" s="19"/>
      <c r="L135" s="19"/>
      <c r="M135" s="19"/>
      <c r="N135" s="19"/>
      <c r="O135" s="20"/>
    </row>
    <row r="136" spans="2:15" x14ac:dyDescent="0.25">
      <c r="B136" s="16"/>
      <c r="C136" s="19"/>
      <c r="D136" s="11"/>
      <c r="E136" s="115" t="s">
        <v>80</v>
      </c>
      <c r="F136" s="115"/>
      <c r="G136" s="115"/>
      <c r="H136" s="115"/>
      <c r="I136" s="115"/>
      <c r="J136" s="115"/>
      <c r="K136" s="115"/>
      <c r="L136" s="115"/>
      <c r="M136" s="19"/>
      <c r="N136" s="19"/>
      <c r="O136" s="20"/>
    </row>
    <row r="137" spans="2:15" x14ac:dyDescent="0.25">
      <c r="B137" s="16"/>
      <c r="C137" s="19"/>
      <c r="D137" s="11"/>
      <c r="E137" s="5"/>
      <c r="F137" s="116" t="s">
        <v>1</v>
      </c>
      <c r="G137" s="116"/>
      <c r="H137" s="116"/>
      <c r="I137" s="116"/>
      <c r="J137" s="116"/>
      <c r="K137" s="116"/>
      <c r="L137" s="5"/>
      <c r="M137" s="19"/>
      <c r="N137" s="19"/>
      <c r="O137" s="20"/>
    </row>
    <row r="138" spans="2:15" x14ac:dyDescent="0.25">
      <c r="B138" s="16"/>
      <c r="C138" s="19"/>
      <c r="D138" s="11"/>
      <c r="E138" s="80"/>
      <c r="F138" s="117" t="s">
        <v>27</v>
      </c>
      <c r="G138" s="117"/>
      <c r="H138" s="70" t="s">
        <v>25</v>
      </c>
      <c r="I138" s="70" t="s">
        <v>3</v>
      </c>
      <c r="J138" s="70" t="s">
        <v>26</v>
      </c>
      <c r="K138" s="70" t="s">
        <v>23</v>
      </c>
      <c r="L138" s="5"/>
      <c r="M138" s="19"/>
      <c r="N138" s="19"/>
      <c r="O138" s="20"/>
    </row>
    <row r="139" spans="2:15" x14ac:dyDescent="0.25">
      <c r="B139" s="16"/>
      <c r="C139" s="19"/>
      <c r="D139" s="11"/>
      <c r="E139" s="80"/>
      <c r="F139" s="71" t="s">
        <v>65</v>
      </c>
      <c r="G139" s="78"/>
      <c r="H139" s="68">
        <v>150.81144399999999</v>
      </c>
      <c r="I139" s="74">
        <f>+H139/H$147</f>
        <v>0.46991192359475403</v>
      </c>
      <c r="J139" s="68">
        <v>41.476630999999998</v>
      </c>
      <c r="K139" s="74">
        <f>+J139/H139</f>
        <v>0.27502310103204103</v>
      </c>
      <c r="L139" s="5"/>
      <c r="M139" s="19"/>
      <c r="N139" s="19"/>
      <c r="O139" s="20"/>
    </row>
    <row r="140" spans="2:15" x14ac:dyDescent="0.25">
      <c r="B140" s="16"/>
      <c r="C140" s="19"/>
      <c r="D140" s="11"/>
      <c r="E140" s="80"/>
      <c r="F140" s="71" t="s">
        <v>67</v>
      </c>
      <c r="G140" s="78"/>
      <c r="H140" s="68">
        <v>52.077162999999999</v>
      </c>
      <c r="I140" s="74">
        <f t="shared" ref="I140:I146" si="19">+H140/H$147</f>
        <v>0.16226672984238219</v>
      </c>
      <c r="J140" s="68">
        <v>37.359729000000002</v>
      </c>
      <c r="K140" s="74">
        <f t="shared" ref="K140:K147" si="20">+J140/H140</f>
        <v>0.71739178649190249</v>
      </c>
      <c r="L140" s="5"/>
      <c r="M140" s="19"/>
      <c r="N140" s="19"/>
      <c r="O140" s="20"/>
    </row>
    <row r="141" spans="2:15" x14ac:dyDescent="0.25">
      <c r="B141" s="16"/>
      <c r="C141" s="19"/>
      <c r="D141" s="11"/>
      <c r="E141" s="80"/>
      <c r="F141" s="71" t="s">
        <v>70</v>
      </c>
      <c r="G141" s="78"/>
      <c r="H141" s="68">
        <v>26.826754999999999</v>
      </c>
      <c r="I141" s="74">
        <f t="shared" si="19"/>
        <v>8.3589227126922711E-2</v>
      </c>
      <c r="J141" s="68">
        <v>6.5724270000000002</v>
      </c>
      <c r="K141" s="74">
        <f t="shared" si="20"/>
        <v>0.24499522957584696</v>
      </c>
      <c r="L141" s="5"/>
      <c r="M141" s="19"/>
      <c r="N141" s="19"/>
      <c r="O141" s="20"/>
    </row>
    <row r="142" spans="2:15" x14ac:dyDescent="0.25">
      <c r="B142" s="16"/>
      <c r="C142" s="19"/>
      <c r="D142" s="11"/>
      <c r="E142" s="80"/>
      <c r="F142" s="71" t="s">
        <v>76</v>
      </c>
      <c r="G142" s="78"/>
      <c r="H142" s="68">
        <v>17.498114000000001</v>
      </c>
      <c r="I142" s="74">
        <f t="shared" si="19"/>
        <v>5.452220462142314E-2</v>
      </c>
      <c r="J142" s="68">
        <v>7.2822940000000003</v>
      </c>
      <c r="K142" s="74">
        <f t="shared" si="20"/>
        <v>0.4161759375896168</v>
      </c>
      <c r="L142" s="5"/>
      <c r="M142" s="19"/>
      <c r="N142" s="19"/>
      <c r="O142" s="20"/>
    </row>
    <row r="143" spans="2:15" x14ac:dyDescent="0.25">
      <c r="B143" s="16"/>
      <c r="C143" s="19"/>
      <c r="D143" s="11"/>
      <c r="E143" s="80"/>
      <c r="F143" s="71" t="s">
        <v>71</v>
      </c>
      <c r="G143" s="78"/>
      <c r="H143" s="68">
        <v>16.975897</v>
      </c>
      <c r="I143" s="74">
        <f t="shared" si="19"/>
        <v>5.2895033708558713E-2</v>
      </c>
      <c r="J143" s="68">
        <v>10.784302</v>
      </c>
      <c r="K143" s="74">
        <f>+J143/H143</f>
        <v>0.63527140863307552</v>
      </c>
      <c r="L143" s="5"/>
      <c r="M143" s="19"/>
      <c r="N143" s="19"/>
      <c r="O143" s="20"/>
    </row>
    <row r="144" spans="2:15" x14ac:dyDescent="0.25">
      <c r="B144" s="16"/>
      <c r="C144" s="19"/>
      <c r="D144" s="11"/>
      <c r="E144" s="80"/>
      <c r="F144" s="71" t="s">
        <v>66</v>
      </c>
      <c r="G144" s="78"/>
      <c r="H144" s="68">
        <v>15.972649000000001</v>
      </c>
      <c r="I144" s="74">
        <f t="shared" si="19"/>
        <v>4.9769022942939431E-2</v>
      </c>
      <c r="J144" s="68">
        <v>10.771152000000001</v>
      </c>
      <c r="K144" s="74">
        <f t="shared" si="20"/>
        <v>0.6743497587657501</v>
      </c>
      <c r="L144" s="5"/>
      <c r="M144" s="19"/>
      <c r="N144" s="19"/>
      <c r="O144" s="20"/>
    </row>
    <row r="145" spans="2:15" x14ac:dyDescent="0.25">
      <c r="B145" s="16"/>
      <c r="C145" s="19"/>
      <c r="D145" s="11"/>
      <c r="E145" s="80"/>
      <c r="F145" s="71" t="s">
        <v>68</v>
      </c>
      <c r="G145" s="78"/>
      <c r="H145" s="68">
        <v>13.464605000000001</v>
      </c>
      <c r="I145" s="74">
        <f t="shared" si="19"/>
        <v>4.1954232836558102E-2</v>
      </c>
      <c r="J145" s="68">
        <v>6.1181279999999996</v>
      </c>
      <c r="K145" s="74">
        <f t="shared" si="20"/>
        <v>0.45438599944075592</v>
      </c>
      <c r="L145" s="5"/>
      <c r="M145" s="19"/>
      <c r="N145" s="19"/>
      <c r="O145" s="20"/>
    </row>
    <row r="146" spans="2:15" x14ac:dyDescent="0.25">
      <c r="B146" s="16"/>
      <c r="C146" s="19"/>
      <c r="D146" s="11"/>
      <c r="E146" s="80"/>
      <c r="F146" s="71" t="s">
        <v>72</v>
      </c>
      <c r="G146" s="78"/>
      <c r="H146" s="68">
        <v>27.308928000000094</v>
      </c>
      <c r="I146" s="74">
        <f t="shared" si="19"/>
        <v>8.5091625326461862E-2</v>
      </c>
      <c r="J146" s="68">
        <v>9.889497999999989</v>
      </c>
      <c r="K146" s="74">
        <f t="shared" si="20"/>
        <v>0.36213424415634166</v>
      </c>
      <c r="L146" s="5"/>
      <c r="M146" s="19"/>
      <c r="N146" s="19"/>
      <c r="O146" s="20"/>
    </row>
    <row r="147" spans="2:15" x14ac:dyDescent="0.25">
      <c r="B147" s="16"/>
      <c r="C147" s="19"/>
      <c r="D147" s="11"/>
      <c r="E147" s="80"/>
      <c r="F147" s="72" t="s">
        <v>0</v>
      </c>
      <c r="G147" s="79"/>
      <c r="H147" s="69">
        <f>SUM(H139:H146)</f>
        <v>320.93555500000002</v>
      </c>
      <c r="I147" s="73">
        <f>SUM(I139:I146)</f>
        <v>1</v>
      </c>
      <c r="J147" s="69">
        <f>SUM(J139:J146)</f>
        <v>130.25416099999998</v>
      </c>
      <c r="K147" s="73">
        <f t="shared" si="20"/>
        <v>0.40585768379573889</v>
      </c>
      <c r="L147" s="5"/>
      <c r="M147" s="19"/>
      <c r="N147" s="19"/>
      <c r="O147" s="20"/>
    </row>
    <row r="148" spans="2:15" x14ac:dyDescent="0.25">
      <c r="B148" s="16"/>
      <c r="C148" s="19"/>
      <c r="E148" s="11"/>
      <c r="F148" s="105" t="s">
        <v>63</v>
      </c>
      <c r="G148" s="105"/>
      <c r="H148" s="105"/>
      <c r="I148" s="105"/>
      <c r="J148" s="105"/>
      <c r="K148" s="105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6"/>
      <c r="G149" s="46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06" t="str">
        <f>+CONCATENATE("Al 13 de noviembre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13 de noviembre de los 369  proyectos presupuestados para el 2017, 103 no cuentan con ningún avance en ejecución del gasto, mientras que 76 (20.6% de proyectos) no superan el 50,0% de ejecución, 121 proyectos (32.8% del total) tienen un nivel de ejecución mayor al 50,0% pero no culminan al 100% y 69 proyectos por S/ 13.3 millones se han ejecutado al 100,0%.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20"/>
    </row>
    <row r="151" spans="2:15" x14ac:dyDescent="0.25">
      <c r="B151" s="1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20"/>
    </row>
    <row r="152" spans="2:15" x14ac:dyDescent="0.25">
      <c r="B152" s="16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2:15" x14ac:dyDescent="0.25">
      <c r="B153" s="16"/>
      <c r="C153" s="19"/>
      <c r="D153" s="19"/>
      <c r="E153" s="115" t="s">
        <v>91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11"/>
      <c r="F154" s="116" t="s">
        <v>38</v>
      </c>
      <c r="G154" s="116"/>
      <c r="H154" s="116"/>
      <c r="I154" s="116"/>
      <c r="J154" s="116"/>
      <c r="K154" s="116"/>
      <c r="L154" s="11"/>
      <c r="M154" s="19"/>
      <c r="N154" s="19"/>
      <c r="O154" s="20"/>
    </row>
    <row r="155" spans="2:15" x14ac:dyDescent="0.25">
      <c r="B155" s="16"/>
      <c r="C155" s="19"/>
      <c r="D155" s="19"/>
      <c r="E155" s="19"/>
      <c r="F155" s="70" t="s">
        <v>30</v>
      </c>
      <c r="G155" s="70" t="s">
        <v>23</v>
      </c>
      <c r="H155" s="70" t="s">
        <v>25</v>
      </c>
      <c r="I155" s="70" t="s">
        <v>12</v>
      </c>
      <c r="J155" s="70" t="s">
        <v>29</v>
      </c>
      <c r="K155" s="70" t="s">
        <v>3</v>
      </c>
      <c r="L155" s="19"/>
      <c r="M155" s="19"/>
      <c r="N155" s="19"/>
      <c r="O155" s="20"/>
    </row>
    <row r="156" spans="2:15" x14ac:dyDescent="0.25">
      <c r="B156" s="16"/>
      <c r="C156" s="19"/>
      <c r="D156" s="19"/>
      <c r="E156" s="19"/>
      <c r="F156" s="84" t="s">
        <v>31</v>
      </c>
      <c r="G156" s="74">
        <f>+I156/H156</f>
        <v>0</v>
      </c>
      <c r="H156" s="68">
        <v>40.115445000000001</v>
      </c>
      <c r="I156" s="68">
        <v>0</v>
      </c>
      <c r="J156" s="84">
        <v>103</v>
      </c>
      <c r="K156" s="74">
        <f>+J156/J$160</f>
        <v>0.2791327913279133</v>
      </c>
      <c r="L156" s="19"/>
      <c r="M156" s="19"/>
      <c r="N156" s="19"/>
      <c r="O156" s="20"/>
    </row>
    <row r="157" spans="2:15" x14ac:dyDescent="0.25">
      <c r="B157" s="16"/>
      <c r="C157" s="19"/>
      <c r="D157" s="19"/>
      <c r="E157" s="19"/>
      <c r="F157" s="84" t="s">
        <v>32</v>
      </c>
      <c r="G157" s="74">
        <f t="shared" ref="G157:G160" si="21">+I157/H157</f>
        <v>0.17604724882763712</v>
      </c>
      <c r="H157" s="68">
        <v>141.70120899999995</v>
      </c>
      <c r="I157" s="68">
        <v>24.946108000000002</v>
      </c>
      <c r="J157" s="84">
        <v>76</v>
      </c>
      <c r="K157" s="74">
        <f t="shared" ref="K157:K159" si="22">+J157/J$160</f>
        <v>0.20596205962059622</v>
      </c>
      <c r="L157" s="19"/>
      <c r="M157" s="19"/>
      <c r="N157" s="19"/>
      <c r="O157" s="20"/>
    </row>
    <row r="158" spans="2:15" x14ac:dyDescent="0.25">
      <c r="B158" s="16"/>
      <c r="C158" s="19"/>
      <c r="D158" s="19"/>
      <c r="E158" s="19"/>
      <c r="F158" s="84" t="s">
        <v>33</v>
      </c>
      <c r="G158" s="74">
        <f t="shared" si="21"/>
        <v>0.73145051870450783</v>
      </c>
      <c r="H158" s="68">
        <v>125.72832700000001</v>
      </c>
      <c r="I158" s="68">
        <v>91.964049999999986</v>
      </c>
      <c r="J158" s="84">
        <v>121</v>
      </c>
      <c r="K158" s="74">
        <f t="shared" si="22"/>
        <v>0.32791327913279134</v>
      </c>
      <c r="L158" s="19"/>
      <c r="M158" s="19"/>
      <c r="N158" s="19"/>
      <c r="O158" s="20"/>
    </row>
    <row r="159" spans="2:15" x14ac:dyDescent="0.25">
      <c r="B159" s="16"/>
      <c r="C159" s="19"/>
      <c r="D159" s="19"/>
      <c r="E159" s="19"/>
      <c r="F159" s="84" t="s">
        <v>34</v>
      </c>
      <c r="G159" s="74">
        <f t="shared" si="21"/>
        <v>0.99652240449139806</v>
      </c>
      <c r="H159" s="68">
        <v>13.390573999999999</v>
      </c>
      <c r="I159" s="68">
        <v>13.344006999999998</v>
      </c>
      <c r="J159" s="84">
        <v>69</v>
      </c>
      <c r="K159" s="74">
        <f t="shared" si="22"/>
        <v>0.18699186991869918</v>
      </c>
      <c r="L159" s="19"/>
      <c r="M159" s="19"/>
      <c r="N159" s="19"/>
      <c r="O159" s="20"/>
    </row>
    <row r="160" spans="2:15" x14ac:dyDescent="0.25">
      <c r="B160" s="16"/>
      <c r="C160" s="19"/>
      <c r="D160" s="19"/>
      <c r="E160" s="19"/>
      <c r="F160" s="85" t="s">
        <v>0</v>
      </c>
      <c r="G160" s="73">
        <f t="shared" si="21"/>
        <v>0.40585769625930046</v>
      </c>
      <c r="H160" s="69">
        <f t="shared" ref="H160:J160" si="23">SUM(H156:H159)</f>
        <v>320.93555499999997</v>
      </c>
      <c r="I160" s="69">
        <f t="shared" si="23"/>
        <v>130.254165</v>
      </c>
      <c r="J160" s="85">
        <f t="shared" si="23"/>
        <v>369</v>
      </c>
      <c r="K160" s="73">
        <f>SUM(K156:K159)</f>
        <v>1</v>
      </c>
      <c r="L160" s="19"/>
      <c r="M160" s="19"/>
      <c r="N160" s="19"/>
      <c r="O160" s="20"/>
    </row>
    <row r="161" spans="2:15" x14ac:dyDescent="0.25">
      <c r="B161" s="16"/>
      <c r="C161" s="19"/>
      <c r="E161" s="11"/>
      <c r="F161" s="105" t="s">
        <v>63</v>
      </c>
      <c r="G161" s="105"/>
      <c r="H161" s="105"/>
      <c r="I161" s="105"/>
      <c r="J161" s="105"/>
      <c r="K161" s="105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0"/>
    </row>
    <row r="167" spans="2:15" x14ac:dyDescent="0.25">
      <c r="B167" s="16"/>
      <c r="C167" s="118" t="s">
        <v>36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7"/>
    </row>
    <row r="168" spans="2:15" x14ac:dyDescent="0.25">
      <c r="B168" s="16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8"/>
    </row>
    <row r="169" spans="2:15" ht="15" customHeight="1" x14ac:dyDescent="0.25">
      <c r="B169" s="16"/>
      <c r="C169" s="106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36.5%, mientras que para los proyectos del tipo social se registra un avance del 55.9% a dos meses de culminar el año 2017. Cabe resaltar que estos dos tipos de proyectos absorben el 94.5% del presupuesto total de los Gobiernos Locales en esta región.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8"/>
    </row>
    <row r="170" spans="2:15" x14ac:dyDescent="0.25">
      <c r="B170" s="1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20"/>
    </row>
    <row r="171" spans="2:15" x14ac:dyDescent="0.25">
      <c r="B171" s="16"/>
      <c r="C171" s="19"/>
      <c r="D171" s="19"/>
      <c r="E171" s="11"/>
      <c r="F171" s="11"/>
      <c r="G171" s="11"/>
      <c r="H171" s="11"/>
      <c r="I171" s="11"/>
      <c r="J171" s="11"/>
      <c r="K171" s="11"/>
      <c r="L171" s="11"/>
      <c r="M171" s="19"/>
      <c r="N171" s="19"/>
      <c r="O171" s="20"/>
    </row>
    <row r="172" spans="2:15" x14ac:dyDescent="0.25">
      <c r="B172" s="16"/>
      <c r="C172" s="19"/>
      <c r="D172" s="19"/>
      <c r="E172" s="119" t="s">
        <v>86</v>
      </c>
      <c r="F172" s="119"/>
      <c r="G172" s="119"/>
      <c r="H172" s="119"/>
      <c r="I172" s="119"/>
      <c r="J172" s="119"/>
      <c r="K172" s="119"/>
      <c r="L172" s="119"/>
      <c r="M172" s="19"/>
      <c r="N172" s="19"/>
      <c r="O172" s="20"/>
    </row>
    <row r="173" spans="2:15" x14ac:dyDescent="0.25">
      <c r="B173" s="16"/>
      <c r="C173" s="19"/>
      <c r="D173" s="19"/>
      <c r="E173" s="5"/>
      <c r="F173" s="116" t="s">
        <v>1</v>
      </c>
      <c r="G173" s="116"/>
      <c r="H173" s="116"/>
      <c r="I173" s="116"/>
      <c r="J173" s="116"/>
      <c r="K173" s="116"/>
      <c r="L173" s="5"/>
      <c r="M173" s="19"/>
      <c r="N173" s="19"/>
      <c r="O173" s="20"/>
    </row>
    <row r="174" spans="2:15" x14ac:dyDescent="0.25">
      <c r="B174" s="16"/>
      <c r="C174" s="19"/>
      <c r="D174" s="19"/>
      <c r="E174" s="5"/>
      <c r="F174" s="117" t="s">
        <v>37</v>
      </c>
      <c r="G174" s="117"/>
      <c r="H174" s="70" t="s">
        <v>11</v>
      </c>
      <c r="I174" s="70" t="s">
        <v>21</v>
      </c>
      <c r="J174" s="70" t="s">
        <v>22</v>
      </c>
      <c r="K174" s="70" t="s">
        <v>23</v>
      </c>
      <c r="L174" s="5"/>
      <c r="M174" s="19"/>
      <c r="N174" s="19"/>
      <c r="O174" s="20"/>
    </row>
    <row r="175" spans="2:15" x14ac:dyDescent="0.25">
      <c r="B175" s="16"/>
      <c r="C175" s="19"/>
      <c r="D175" s="19"/>
      <c r="E175" s="5"/>
      <c r="F175" s="71" t="s">
        <v>18</v>
      </c>
      <c r="G175" s="53"/>
      <c r="H175" s="67">
        <v>158.05454899999998</v>
      </c>
      <c r="I175" s="74">
        <f>+H175/H$179</f>
        <v>0.40398112721972612</v>
      </c>
      <c r="J175" s="68">
        <v>57.661847000000009</v>
      </c>
      <c r="K175" s="74">
        <f>+J175/H175</f>
        <v>0.36482244493956334</v>
      </c>
      <c r="L175" s="5"/>
      <c r="M175" s="19"/>
      <c r="N175" s="19"/>
      <c r="O175" s="20"/>
    </row>
    <row r="176" spans="2:15" x14ac:dyDescent="0.25">
      <c r="B176" s="16"/>
      <c r="C176" s="19"/>
      <c r="D176" s="19"/>
      <c r="E176" s="5"/>
      <c r="F176" s="71" t="s">
        <v>19</v>
      </c>
      <c r="G176" s="53"/>
      <c r="H176" s="68">
        <v>211.67219499999996</v>
      </c>
      <c r="I176" s="74">
        <f t="shared" ref="I176:I178" si="24">+H176/H$179</f>
        <v>0.54102569320655036</v>
      </c>
      <c r="J176" s="68">
        <v>118.33689199999999</v>
      </c>
      <c r="K176" s="74">
        <f t="shared" ref="K176:K179" si="25">+J176/H176</f>
        <v>0.55905732918770934</v>
      </c>
      <c r="L176" s="5"/>
      <c r="M176" s="19"/>
      <c r="N176" s="19"/>
      <c r="O176" s="20"/>
    </row>
    <row r="177" spans="2:15" x14ac:dyDescent="0.25">
      <c r="B177" s="16"/>
      <c r="C177" s="19"/>
      <c r="D177" s="19"/>
      <c r="E177" s="5"/>
      <c r="F177" s="71" t="s">
        <v>28</v>
      </c>
      <c r="G177" s="53"/>
      <c r="H177" s="68">
        <v>4.9702989999999998</v>
      </c>
      <c r="I177" s="74">
        <f t="shared" si="24"/>
        <v>1.2703886128826813E-2</v>
      </c>
      <c r="J177" s="68">
        <v>3.0166300000000001</v>
      </c>
      <c r="K177" s="74">
        <f t="shared" si="25"/>
        <v>0.60693129326827222</v>
      </c>
      <c r="L177" s="5"/>
      <c r="M177" s="19"/>
      <c r="N177" s="19"/>
      <c r="O177" s="20"/>
    </row>
    <row r="178" spans="2:15" x14ac:dyDescent="0.25">
      <c r="B178" s="16"/>
      <c r="C178" s="19"/>
      <c r="D178" s="19"/>
      <c r="E178" s="5"/>
      <c r="F178" s="71" t="s">
        <v>20</v>
      </c>
      <c r="G178" s="53"/>
      <c r="H178" s="68">
        <v>16.545365</v>
      </c>
      <c r="I178" s="74">
        <f t="shared" si="24"/>
        <v>4.2289293444896708E-2</v>
      </c>
      <c r="J178" s="68">
        <v>10.30015</v>
      </c>
      <c r="K178" s="74">
        <f t="shared" si="25"/>
        <v>0.62253990770224776</v>
      </c>
      <c r="L178" s="5"/>
      <c r="M178" s="19"/>
      <c r="N178" s="19"/>
      <c r="O178" s="20"/>
    </row>
    <row r="179" spans="2:15" x14ac:dyDescent="0.25">
      <c r="B179" s="16"/>
      <c r="C179" s="19"/>
      <c r="D179" s="19"/>
      <c r="E179" s="5"/>
      <c r="F179" s="72" t="s">
        <v>0</v>
      </c>
      <c r="G179" s="55"/>
      <c r="H179" s="69">
        <f>SUM(H175:H178)</f>
        <v>391.24240799999995</v>
      </c>
      <c r="I179" s="73">
        <f>SUM(I175:I178)</f>
        <v>1</v>
      </c>
      <c r="J179" s="69">
        <f>SUM(J175:J178)</f>
        <v>189.31551899999999</v>
      </c>
      <c r="K179" s="73">
        <f t="shared" si="25"/>
        <v>0.48388292048340531</v>
      </c>
      <c r="L179" s="5"/>
      <c r="M179" s="19"/>
      <c r="N179" s="19"/>
      <c r="O179" s="20"/>
    </row>
    <row r="180" spans="2:15" x14ac:dyDescent="0.25">
      <c r="B180" s="16"/>
      <c r="C180" s="19"/>
      <c r="E180" s="11"/>
      <c r="F180" s="105" t="s">
        <v>63</v>
      </c>
      <c r="G180" s="105"/>
      <c r="H180" s="105"/>
      <c r="I180" s="105"/>
      <c r="J180" s="105"/>
      <c r="K180" s="105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06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56.9%, del mismo modo para proyectos TRANSPORTE se tiene un nivel de avance de 30.1%. Cabe destacar que solo estos dos sectores concentran el 63.9% del presupuesto de esta región. 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20"/>
    </row>
    <row r="183" spans="2:15" x14ac:dyDescent="0.25">
      <c r="B183" s="1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20"/>
    </row>
    <row r="184" spans="2:15" x14ac:dyDescent="0.25">
      <c r="B184" s="16"/>
      <c r="C184" s="19"/>
      <c r="D184" s="11"/>
      <c r="E184" s="11"/>
      <c r="F184" s="11"/>
      <c r="G184" s="11"/>
      <c r="H184" s="19"/>
      <c r="I184" s="19"/>
      <c r="J184" s="19"/>
      <c r="K184" s="19"/>
      <c r="L184" s="19"/>
      <c r="M184" s="19"/>
      <c r="N184" s="19"/>
      <c r="O184" s="20"/>
    </row>
    <row r="185" spans="2:15" x14ac:dyDescent="0.25">
      <c r="B185" s="16"/>
      <c r="C185" s="19"/>
      <c r="D185" s="11"/>
      <c r="E185" s="115" t="s">
        <v>80</v>
      </c>
      <c r="F185" s="115"/>
      <c r="G185" s="115"/>
      <c r="H185" s="115"/>
      <c r="I185" s="115"/>
      <c r="J185" s="115"/>
      <c r="K185" s="115"/>
      <c r="L185" s="115"/>
      <c r="M185" s="19"/>
      <c r="N185" s="19"/>
      <c r="O185" s="20"/>
    </row>
    <row r="186" spans="2:15" x14ac:dyDescent="0.25">
      <c r="B186" s="16"/>
      <c r="C186" s="19"/>
      <c r="D186" s="11"/>
      <c r="E186" s="11"/>
      <c r="F186" s="116" t="s">
        <v>1</v>
      </c>
      <c r="G186" s="116"/>
      <c r="H186" s="116"/>
      <c r="I186" s="116"/>
      <c r="J186" s="116"/>
      <c r="K186" s="116"/>
      <c r="L186" s="11"/>
      <c r="M186" s="19"/>
      <c r="N186" s="19"/>
      <c r="O186" s="20"/>
    </row>
    <row r="187" spans="2:15" x14ac:dyDescent="0.25">
      <c r="B187" s="16"/>
      <c r="C187" s="19"/>
      <c r="D187" s="11"/>
      <c r="E187" s="19"/>
      <c r="F187" s="117" t="s">
        <v>27</v>
      </c>
      <c r="G187" s="117"/>
      <c r="H187" s="70" t="s">
        <v>25</v>
      </c>
      <c r="I187" s="70" t="s">
        <v>3</v>
      </c>
      <c r="J187" s="70" t="s">
        <v>26</v>
      </c>
      <c r="K187" s="70" t="s">
        <v>23</v>
      </c>
      <c r="L187" s="11"/>
      <c r="M187" s="19"/>
      <c r="N187" s="19"/>
      <c r="O187" s="20"/>
    </row>
    <row r="188" spans="2:15" x14ac:dyDescent="0.25">
      <c r="B188" s="16"/>
      <c r="C188" s="19"/>
      <c r="D188" s="11"/>
      <c r="E188" s="19"/>
      <c r="F188" s="71" t="s">
        <v>66</v>
      </c>
      <c r="G188" s="78"/>
      <c r="H188" s="68">
        <v>150.66829899999999</v>
      </c>
      <c r="I188" s="74">
        <f>+H188/H$196</f>
        <v>0.38510216663424679</v>
      </c>
      <c r="J188" s="68">
        <v>85.707904999999997</v>
      </c>
      <c r="K188" s="74">
        <f>+J188/H188</f>
        <v>0.56885161357001846</v>
      </c>
      <c r="L188" s="11"/>
      <c r="M188" s="19"/>
      <c r="N188" s="19"/>
      <c r="O188" s="20"/>
    </row>
    <row r="189" spans="2:15" x14ac:dyDescent="0.25">
      <c r="B189" s="16"/>
      <c r="C189" s="19"/>
      <c r="D189" s="11"/>
      <c r="E189" s="19"/>
      <c r="F189" s="71" t="s">
        <v>65</v>
      </c>
      <c r="G189" s="78"/>
      <c r="H189" s="68">
        <v>99.323143000000002</v>
      </c>
      <c r="I189" s="74">
        <f t="shared" ref="I189:I195" si="26">+H189/H$196</f>
        <v>0.25386599450640324</v>
      </c>
      <c r="J189" s="68">
        <v>29.896276</v>
      </c>
      <c r="K189" s="74">
        <f t="shared" ref="K189:K191" si="27">+J189/H189</f>
        <v>0.30100010024853924</v>
      </c>
      <c r="L189" s="11"/>
      <c r="M189" s="19"/>
      <c r="N189" s="19"/>
      <c r="O189" s="20"/>
    </row>
    <row r="190" spans="2:15" x14ac:dyDescent="0.25">
      <c r="B190" s="16"/>
      <c r="C190" s="19"/>
      <c r="D190" s="11"/>
      <c r="E190" s="19"/>
      <c r="F190" s="71" t="s">
        <v>67</v>
      </c>
      <c r="G190" s="78"/>
      <c r="H190" s="68">
        <v>44.855141000000003</v>
      </c>
      <c r="I190" s="74">
        <f t="shared" si="26"/>
        <v>0.11464795247860757</v>
      </c>
      <c r="J190" s="68">
        <v>23.205652000000001</v>
      </c>
      <c r="K190" s="74">
        <f t="shared" si="27"/>
        <v>0.51734654005434955</v>
      </c>
      <c r="L190" s="11"/>
      <c r="M190" s="19"/>
      <c r="N190" s="19"/>
      <c r="O190" s="20"/>
    </row>
    <row r="191" spans="2:15" x14ac:dyDescent="0.25">
      <c r="B191" s="16"/>
      <c r="C191" s="19"/>
      <c r="D191" s="11"/>
      <c r="E191" s="19"/>
      <c r="F191" s="71" t="s">
        <v>69</v>
      </c>
      <c r="G191" s="78"/>
      <c r="H191" s="68">
        <v>30.095036</v>
      </c>
      <c r="I191" s="74">
        <f t="shared" si="26"/>
        <v>7.6921712433586684E-2</v>
      </c>
      <c r="J191" s="68">
        <v>16.854769000000001</v>
      </c>
      <c r="K191" s="74">
        <f t="shared" si="27"/>
        <v>0.56005146496585023</v>
      </c>
      <c r="L191" s="11"/>
      <c r="M191" s="19"/>
      <c r="N191" s="19"/>
      <c r="O191" s="20"/>
    </row>
    <row r="192" spans="2:15" x14ac:dyDescent="0.25">
      <c r="B192" s="16"/>
      <c r="C192" s="19"/>
      <c r="D192" s="11"/>
      <c r="E192" s="19"/>
      <c r="F192" s="71" t="s">
        <v>68</v>
      </c>
      <c r="G192" s="78"/>
      <c r="H192" s="68">
        <v>19.940203</v>
      </c>
      <c r="I192" s="74">
        <f t="shared" si="26"/>
        <v>5.0966364055299439E-2</v>
      </c>
      <c r="J192" s="68">
        <v>6.2651199999999996</v>
      </c>
      <c r="K192" s="74">
        <f>+J192/H192</f>
        <v>0.31419539710804345</v>
      </c>
      <c r="L192" s="11"/>
      <c r="M192" s="19"/>
      <c r="N192" s="19"/>
      <c r="O192" s="20"/>
    </row>
    <row r="193" spans="2:15" x14ac:dyDescent="0.25">
      <c r="B193" s="16"/>
      <c r="C193" s="19"/>
      <c r="D193" s="11"/>
      <c r="E193" s="19"/>
      <c r="F193" s="71" t="s">
        <v>71</v>
      </c>
      <c r="G193" s="78"/>
      <c r="H193" s="68">
        <v>16.545365</v>
      </c>
      <c r="I193" s="74">
        <f t="shared" si="26"/>
        <v>4.2289293444896695E-2</v>
      </c>
      <c r="J193" s="68">
        <v>10.30015</v>
      </c>
      <c r="K193" s="74">
        <f t="shared" ref="K193:K196" si="28">+J193/H193</f>
        <v>0.62253990770224776</v>
      </c>
      <c r="L193" s="11"/>
      <c r="M193" s="19"/>
      <c r="N193" s="19"/>
      <c r="O193" s="20"/>
    </row>
    <row r="194" spans="2:15" x14ac:dyDescent="0.25">
      <c r="B194" s="16"/>
      <c r="C194" s="19"/>
      <c r="D194" s="11"/>
      <c r="E194" s="19"/>
      <c r="F194" s="71" t="s">
        <v>76</v>
      </c>
      <c r="G194" s="78"/>
      <c r="H194" s="68">
        <v>8.1483519999999992</v>
      </c>
      <c r="I194" s="74">
        <f t="shared" si="26"/>
        <v>2.0826862920238436E-2</v>
      </c>
      <c r="J194" s="68">
        <v>5.1231</v>
      </c>
      <c r="K194" s="74">
        <f t="shared" si="28"/>
        <v>0.62872836126863452</v>
      </c>
      <c r="L194" s="11"/>
      <c r="M194" s="19"/>
      <c r="N194" s="19"/>
      <c r="O194" s="20"/>
    </row>
    <row r="195" spans="2:15" x14ac:dyDescent="0.25">
      <c r="B195" s="16"/>
      <c r="C195" s="19"/>
      <c r="D195" s="11"/>
      <c r="E195" s="19"/>
      <c r="F195" s="71" t="s">
        <v>72</v>
      </c>
      <c r="G195" s="78"/>
      <c r="H195" s="68">
        <v>21.666869000000077</v>
      </c>
      <c r="I195" s="74">
        <f t="shared" si="26"/>
        <v>5.5379653526721147E-2</v>
      </c>
      <c r="J195" s="68">
        <v>11.962547000000001</v>
      </c>
      <c r="K195" s="74">
        <f t="shared" si="28"/>
        <v>0.55211239796575862</v>
      </c>
      <c r="L195" s="11"/>
      <c r="M195" s="19"/>
      <c r="N195" s="19"/>
      <c r="O195" s="20"/>
    </row>
    <row r="196" spans="2:15" x14ac:dyDescent="0.25">
      <c r="B196" s="16"/>
      <c r="C196" s="19"/>
      <c r="D196" s="11"/>
      <c r="E196" s="19"/>
      <c r="F196" s="72" t="s">
        <v>0</v>
      </c>
      <c r="G196" s="79"/>
      <c r="H196" s="69">
        <f>SUM(H188:H195)</f>
        <v>391.24240800000007</v>
      </c>
      <c r="I196" s="73">
        <f>SUM(I188:I195)</f>
        <v>1</v>
      </c>
      <c r="J196" s="69">
        <f>SUM(J188:J195)</f>
        <v>189.31551899999999</v>
      </c>
      <c r="K196" s="73">
        <f t="shared" si="28"/>
        <v>0.48388292048340514</v>
      </c>
      <c r="L196" s="11"/>
      <c r="M196" s="19"/>
      <c r="N196" s="19"/>
      <c r="O196" s="20"/>
    </row>
    <row r="197" spans="2:15" x14ac:dyDescent="0.25">
      <c r="B197" s="16"/>
      <c r="C197" s="19"/>
      <c r="E197" s="11"/>
      <c r="F197" s="105" t="s">
        <v>63</v>
      </c>
      <c r="G197" s="105"/>
      <c r="H197" s="105"/>
      <c r="I197" s="105"/>
      <c r="J197" s="105"/>
      <c r="K197" s="105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6"/>
      <c r="G198" s="46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06" t="str">
        <f>+CONCATENATE("Al 13 de noviembre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13 de noviembre de los 808  proyectos presupuestados para el 2017, 229 no cuentan con ningún avance en ejecución del gasto, mientras que 86 (10.6% de proyectos) no superan el 50,0% de ejecución, 254 proyectos (31.4% del total) tienen un nivel de ejecución mayor al 50,0% pero no culminan al 100% y 239 proyectos por S/ 26.1 millones se han ejecutado al 100,0%.</v>
      </c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20"/>
    </row>
    <row r="200" spans="2:15" x14ac:dyDescent="0.25">
      <c r="B200" s="1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92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11"/>
      <c r="F203" s="116" t="s">
        <v>38</v>
      </c>
      <c r="G203" s="116"/>
      <c r="H203" s="116"/>
      <c r="I203" s="116"/>
      <c r="J203" s="116"/>
      <c r="K203" s="116"/>
      <c r="L203" s="11"/>
      <c r="M203" s="19"/>
      <c r="N203" s="19"/>
      <c r="O203" s="20"/>
    </row>
    <row r="204" spans="2:15" x14ac:dyDescent="0.25">
      <c r="B204" s="16"/>
      <c r="C204" s="19"/>
      <c r="D204" s="19"/>
      <c r="E204" s="19"/>
      <c r="F204" s="70" t="s">
        <v>30</v>
      </c>
      <c r="G204" s="70" t="s">
        <v>23</v>
      </c>
      <c r="H204" s="70" t="s">
        <v>25</v>
      </c>
      <c r="I204" s="70" t="s">
        <v>12</v>
      </c>
      <c r="J204" s="70" t="s">
        <v>29</v>
      </c>
      <c r="K204" s="70" t="s">
        <v>3</v>
      </c>
      <c r="L204" s="19"/>
      <c r="M204" s="19"/>
      <c r="N204" s="19"/>
      <c r="O204" s="20"/>
    </row>
    <row r="205" spans="2:15" x14ac:dyDescent="0.25">
      <c r="B205" s="16"/>
      <c r="C205" s="19"/>
      <c r="D205" s="19"/>
      <c r="E205" s="19"/>
      <c r="F205" s="84" t="s">
        <v>31</v>
      </c>
      <c r="G205" s="74">
        <f>+I205/H205</f>
        <v>0</v>
      </c>
      <c r="H205" s="68">
        <v>81.590505000000093</v>
      </c>
      <c r="I205" s="68">
        <v>0</v>
      </c>
      <c r="J205" s="84">
        <v>229</v>
      </c>
      <c r="K205" s="74">
        <f>+J205/J$209</f>
        <v>0.28341584158415839</v>
      </c>
      <c r="L205" s="19"/>
      <c r="M205" s="19"/>
      <c r="N205" s="19"/>
      <c r="O205" s="20"/>
    </row>
    <row r="206" spans="2:15" x14ac:dyDescent="0.25">
      <c r="B206" s="16"/>
      <c r="C206" s="19"/>
      <c r="D206" s="19"/>
      <c r="E206" s="19"/>
      <c r="F206" s="84" t="s">
        <v>32</v>
      </c>
      <c r="G206" s="74">
        <f t="shared" ref="G206:G209" si="29">+I206/H206</f>
        <v>0.23514914345061325</v>
      </c>
      <c r="H206" s="68">
        <v>102.561862</v>
      </c>
      <c r="I206" s="68">
        <v>24.117334</v>
      </c>
      <c r="J206" s="84">
        <v>86</v>
      </c>
      <c r="K206" s="74">
        <f t="shared" ref="K206:K208" si="30">+J206/J$209</f>
        <v>0.10643564356435643</v>
      </c>
      <c r="L206" s="19"/>
      <c r="M206" s="19"/>
      <c r="N206" s="19"/>
      <c r="O206" s="20"/>
    </row>
    <row r="207" spans="2:15" x14ac:dyDescent="0.25">
      <c r="B207" s="16"/>
      <c r="C207" s="19"/>
      <c r="D207" s="19"/>
      <c r="E207" s="19"/>
      <c r="F207" s="84" t="s">
        <v>33</v>
      </c>
      <c r="G207" s="74">
        <f t="shared" si="29"/>
        <v>0.76882275102546327</v>
      </c>
      <c r="H207" s="68">
        <v>180.91274200000021</v>
      </c>
      <c r="I207" s="68">
        <v>139.08983200000003</v>
      </c>
      <c r="J207" s="84">
        <v>254</v>
      </c>
      <c r="K207" s="74">
        <f t="shared" si="30"/>
        <v>0.31435643564356436</v>
      </c>
      <c r="L207" s="19"/>
      <c r="M207" s="19"/>
      <c r="N207" s="19"/>
      <c r="O207" s="20"/>
    </row>
    <row r="208" spans="2:15" x14ac:dyDescent="0.25">
      <c r="B208" s="16"/>
      <c r="C208" s="19"/>
      <c r="D208" s="19"/>
      <c r="E208" s="19"/>
      <c r="F208" s="84" t="s">
        <v>34</v>
      </c>
      <c r="G208" s="74">
        <f t="shared" si="29"/>
        <v>0.99736661142923866</v>
      </c>
      <c r="H208" s="68">
        <v>26.177299000000016</v>
      </c>
      <c r="I208" s="68">
        <v>26.108364000000012</v>
      </c>
      <c r="J208" s="84">
        <v>239</v>
      </c>
      <c r="K208" s="74">
        <f t="shared" si="30"/>
        <v>0.29579207920792078</v>
      </c>
      <c r="L208" s="19"/>
      <c r="M208" s="19"/>
      <c r="N208" s="19"/>
      <c r="O208" s="20"/>
    </row>
    <row r="209" spans="2:15" x14ac:dyDescent="0.25">
      <c r="B209" s="16"/>
      <c r="C209" s="19"/>
      <c r="D209" s="19"/>
      <c r="E209" s="19"/>
      <c r="F209" s="89" t="s">
        <v>0</v>
      </c>
      <c r="G209" s="73">
        <f t="shared" si="29"/>
        <v>0.48388294859896658</v>
      </c>
      <c r="H209" s="69">
        <f t="shared" ref="H209:J209" si="31">SUM(H205:H208)</f>
        <v>391.2424080000003</v>
      </c>
      <c r="I209" s="69">
        <f t="shared" si="31"/>
        <v>189.31553000000005</v>
      </c>
      <c r="J209" s="85">
        <f t="shared" si="31"/>
        <v>808</v>
      </c>
      <c r="K209" s="73">
        <f>SUM(K205:K208)</f>
        <v>1</v>
      </c>
      <c r="L209" s="19"/>
      <c r="M209" s="19"/>
      <c r="N209" s="19"/>
      <c r="O209" s="20"/>
    </row>
    <row r="210" spans="2:15" x14ac:dyDescent="0.25">
      <c r="B210" s="16"/>
      <c r="C210" s="19"/>
      <c r="E210" s="11"/>
      <c r="F210" s="105" t="s">
        <v>63</v>
      </c>
      <c r="G210" s="105"/>
      <c r="H210" s="105"/>
      <c r="I210" s="105"/>
      <c r="J210" s="105"/>
      <c r="K210" s="105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8">
    <mergeCell ref="F210:K210"/>
    <mergeCell ref="F187:G187"/>
    <mergeCell ref="F203:K203"/>
    <mergeCell ref="C22:N23"/>
    <mergeCell ref="E25:L25"/>
    <mergeCell ref="F26:K26"/>
    <mergeCell ref="F27:G27"/>
    <mergeCell ref="C35:N36"/>
    <mergeCell ref="E38:L38"/>
    <mergeCell ref="F39:K39"/>
    <mergeCell ref="F40:G40"/>
    <mergeCell ref="C52:N53"/>
    <mergeCell ref="E55:L55"/>
    <mergeCell ref="F56:K56"/>
    <mergeCell ref="F33:K33"/>
    <mergeCell ref="F75:K75"/>
    <mergeCell ref="C69:N69"/>
    <mergeCell ref="C71:N72"/>
    <mergeCell ref="F76:G76"/>
    <mergeCell ref="F131:K131"/>
    <mergeCell ref="F82:K82"/>
    <mergeCell ref="F99:K99"/>
    <mergeCell ref="C118:N118"/>
    <mergeCell ref="C120:N121"/>
    <mergeCell ref="E123:L123"/>
    <mergeCell ref="F112:K112"/>
    <mergeCell ref="F105:K105"/>
    <mergeCell ref="E87:L87"/>
    <mergeCell ref="C84:N85"/>
    <mergeCell ref="C101:N102"/>
    <mergeCell ref="E104:L104"/>
    <mergeCell ref="C167:N167"/>
    <mergeCell ref="F137:K137"/>
    <mergeCell ref="F138:G138"/>
    <mergeCell ref="F154:K154"/>
    <mergeCell ref="E74:L74"/>
    <mergeCell ref="F125:G125"/>
    <mergeCell ref="C133:N134"/>
    <mergeCell ref="E136:L136"/>
    <mergeCell ref="C150:N151"/>
    <mergeCell ref="E153:L153"/>
    <mergeCell ref="F88:K88"/>
    <mergeCell ref="F89:G89"/>
    <mergeCell ref="F148:K148"/>
    <mergeCell ref="F161:K161"/>
    <mergeCell ref="F124:K124"/>
    <mergeCell ref="B1:O2"/>
    <mergeCell ref="C7:N7"/>
    <mergeCell ref="C9:N10"/>
    <mergeCell ref="E12:L12"/>
    <mergeCell ref="E13:L13"/>
    <mergeCell ref="G14:I14"/>
    <mergeCell ref="J14:L14"/>
    <mergeCell ref="E14:F15"/>
    <mergeCell ref="E20:L20"/>
    <mergeCell ref="F63:K63"/>
    <mergeCell ref="F50:K50"/>
    <mergeCell ref="C199:N200"/>
    <mergeCell ref="E202:L202"/>
    <mergeCell ref="C169:N170"/>
    <mergeCell ref="E172:L172"/>
    <mergeCell ref="F173:K173"/>
    <mergeCell ref="F174:G174"/>
    <mergeCell ref="C182:N183"/>
    <mergeCell ref="F186:K186"/>
    <mergeCell ref="E185:L185"/>
    <mergeCell ref="F197:K197"/>
    <mergeCell ref="F180:K180"/>
  </mergeCells>
  <pageMargins left="0.7" right="0.7" top="0.75" bottom="0.75" header="0.3" footer="0.3"/>
  <pageSetup scale="36" orientation="portrait" horizontalDpi="0" verticalDpi="0" r:id="rId1"/>
  <rowBreaks count="1" manualBreakCount="1">
    <brk id="1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2"/>
  <sheetViews>
    <sheetView zoomScaleNormal="100" workbookViewId="0">
      <selection activeCell="C14" sqref="C14"/>
    </sheetView>
  </sheetViews>
  <sheetFormatPr baseColWidth="10" defaultColWidth="0" defaultRowHeight="15" x14ac:dyDescent="0.25"/>
  <cols>
    <col min="1" max="1" width="11.7109375" style="1" customWidth="1"/>
    <col min="2" max="3" width="11.7109375" style="12" customWidth="1"/>
    <col min="4" max="4" width="11.85546875" style="12" customWidth="1"/>
    <col min="5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25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2:15" ht="15" customHeight="1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x14ac:dyDescent="0.25">
      <c r="B3" s="51" t="str">
        <f>+C7</f>
        <v>1. Ejecución del de proyectos de inversión pública en la Región</v>
      </c>
      <c r="C3" s="5"/>
      <c r="D3" s="5"/>
      <c r="E3" s="5"/>
      <c r="F3" s="5"/>
      <c r="G3" s="51"/>
      <c r="H3" s="5"/>
      <c r="I3" s="5" t="str">
        <f>+C118</f>
        <v>3. Ejecución de proyectos de inversión pública por el Gobierno Regional</v>
      </c>
      <c r="J3" s="5"/>
      <c r="K3" s="5"/>
      <c r="L3" s="51"/>
      <c r="M3" s="5"/>
      <c r="N3" s="5"/>
      <c r="O3" s="5"/>
    </row>
    <row r="4" spans="2:15" x14ac:dyDescent="0.25">
      <c r="B4" s="51" t="str">
        <f>+C69</f>
        <v>2. Ejecución de proyectos de inversión pública por el Gobierno Nacional en la región</v>
      </c>
      <c r="C4" s="5"/>
      <c r="D4" s="5"/>
      <c r="E4" s="5"/>
      <c r="F4" s="5"/>
      <c r="G4" s="51"/>
      <c r="H4" s="5"/>
      <c r="I4" s="5" t="str">
        <f>+C167</f>
        <v>4. Ejecución de proyectos de inversión pública por los Gobiernos Locales</v>
      </c>
      <c r="J4" s="5"/>
      <c r="K4" s="5"/>
      <c r="L4" s="51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2:15" x14ac:dyDescent="0.25">
      <c r="B7" s="63"/>
      <c r="C7" s="118" t="s">
        <v>39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64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06" t="s">
        <v>58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8"/>
    </row>
    <row r="10" spans="2:15" x14ac:dyDescent="0.25">
      <c r="B10" s="1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8"/>
    </row>
    <row r="11" spans="2:15" x14ac:dyDescent="0.25">
      <c r="B11" s="16"/>
      <c r="C11" s="44"/>
      <c r="D11" s="44"/>
      <c r="E11" s="44"/>
      <c r="F11" s="19"/>
      <c r="G11" s="19"/>
      <c r="H11" s="19"/>
      <c r="I11" s="19"/>
      <c r="J11" s="19"/>
      <c r="K11" s="19"/>
      <c r="L11" s="44"/>
      <c r="M11" s="44"/>
      <c r="N11" s="44"/>
      <c r="O11" s="18"/>
    </row>
    <row r="12" spans="2:15" ht="15" customHeight="1" x14ac:dyDescent="0.25">
      <c r="B12" s="16"/>
      <c r="C12" s="44"/>
      <c r="E12" s="107" t="s">
        <v>56</v>
      </c>
      <c r="F12" s="108"/>
      <c r="G12" s="108"/>
      <c r="H12" s="108"/>
      <c r="I12" s="108"/>
      <c r="J12" s="108"/>
      <c r="K12" s="108"/>
      <c r="L12" s="108"/>
      <c r="M12" s="44"/>
      <c r="N12" s="44"/>
      <c r="O12" s="18"/>
    </row>
    <row r="13" spans="2:15" x14ac:dyDescent="0.25">
      <c r="B13" s="16"/>
      <c r="C13" s="44"/>
      <c r="E13" s="109" t="s">
        <v>17</v>
      </c>
      <c r="F13" s="109"/>
      <c r="G13" s="109"/>
      <c r="H13" s="109"/>
      <c r="I13" s="109"/>
      <c r="J13" s="109"/>
      <c r="K13" s="109"/>
      <c r="L13" s="109"/>
      <c r="M13" s="44"/>
      <c r="N13" s="44"/>
      <c r="O13" s="18"/>
    </row>
    <row r="14" spans="2:15" x14ac:dyDescent="0.25">
      <c r="B14" s="16"/>
      <c r="C14" s="19"/>
      <c r="E14" s="110" t="s">
        <v>16</v>
      </c>
      <c r="F14" s="111"/>
      <c r="G14" s="114">
        <v>2017</v>
      </c>
      <c r="H14" s="114"/>
      <c r="I14" s="114"/>
      <c r="J14" s="114">
        <v>2016</v>
      </c>
      <c r="K14" s="114"/>
      <c r="L14" s="114"/>
      <c r="M14" s="19"/>
      <c r="N14" s="19"/>
      <c r="O14" s="20"/>
    </row>
    <row r="15" spans="2:15" x14ac:dyDescent="0.25">
      <c r="B15" s="16"/>
      <c r="C15" s="19"/>
      <c r="E15" s="112"/>
      <c r="F15" s="113"/>
      <c r="G15" s="9" t="s">
        <v>11</v>
      </c>
      <c r="H15" s="9" t="s">
        <v>12</v>
      </c>
      <c r="I15" s="9" t="s">
        <v>13</v>
      </c>
      <c r="J15" s="9" t="s">
        <v>11</v>
      </c>
      <c r="K15" s="9" t="s">
        <v>12</v>
      </c>
      <c r="L15" s="9" t="s">
        <v>13</v>
      </c>
      <c r="M15" s="19"/>
      <c r="N15" s="19"/>
      <c r="O15" s="20"/>
    </row>
    <row r="16" spans="2:15" x14ac:dyDescent="0.25">
      <c r="B16" s="16"/>
      <c r="C16" s="19"/>
      <c r="E16" s="52" t="s">
        <v>14</v>
      </c>
      <c r="F16" s="53"/>
      <c r="G16" s="7">
        <v>464.50209000000001</v>
      </c>
      <c r="H16" s="7">
        <v>175.68473800000001</v>
      </c>
      <c r="I16" s="8">
        <f>+H16/G16</f>
        <v>0.37822163082194099</v>
      </c>
      <c r="J16" s="7">
        <v>225.81521799999999</v>
      </c>
      <c r="K16" s="7">
        <v>108.322884</v>
      </c>
      <c r="L16" s="8">
        <f t="shared" ref="L16:L19" si="0">+K16/J16</f>
        <v>0.47969700607157489</v>
      </c>
      <c r="M16" s="59">
        <f>+(I16-L16)*100</f>
        <v>-10.14753752496339</v>
      </c>
      <c r="N16" s="19"/>
      <c r="O16" s="20"/>
    </row>
    <row r="17" spans="2:15" x14ac:dyDescent="0.25">
      <c r="B17" s="16"/>
      <c r="C17" s="19"/>
      <c r="E17" s="52" t="s">
        <v>15</v>
      </c>
      <c r="F17" s="53"/>
      <c r="G17" s="7">
        <v>397.44372499999997</v>
      </c>
      <c r="H17" s="7">
        <v>239.43833000000001</v>
      </c>
      <c r="I17" s="8">
        <f t="shared" ref="I17:I19" si="1">+H17/G17</f>
        <v>0.6024458682798427</v>
      </c>
      <c r="J17" s="7">
        <v>225.72876199999999</v>
      </c>
      <c r="K17" s="7">
        <v>129.48473100000001</v>
      </c>
      <c r="L17" s="8">
        <f t="shared" si="0"/>
        <v>0.57362973974933695</v>
      </c>
      <c r="M17" s="59">
        <f t="shared" ref="M17:M19" si="2">+(I17-L17)*100</f>
        <v>2.8816128530505747</v>
      </c>
      <c r="N17" s="19"/>
      <c r="O17" s="20"/>
    </row>
    <row r="18" spans="2:15" x14ac:dyDescent="0.25">
      <c r="B18" s="16"/>
      <c r="C18" s="19"/>
      <c r="E18" s="52" t="s">
        <v>10</v>
      </c>
      <c r="F18" s="53"/>
      <c r="G18" s="7">
        <v>436.63833</v>
      </c>
      <c r="H18" s="7">
        <v>238.31223600000001</v>
      </c>
      <c r="I18" s="8">
        <f t="shared" si="1"/>
        <v>0.54578863014614409</v>
      </c>
      <c r="J18" s="7">
        <v>502.04058700000002</v>
      </c>
      <c r="K18" s="7">
        <v>320.45681999999999</v>
      </c>
      <c r="L18" s="8">
        <f t="shared" si="0"/>
        <v>0.63830859157209929</v>
      </c>
      <c r="M18" s="59">
        <f t="shared" si="2"/>
        <v>-9.2519961425955195</v>
      </c>
      <c r="N18" s="19"/>
      <c r="O18" s="20"/>
    </row>
    <row r="19" spans="2:15" x14ac:dyDescent="0.25">
      <c r="B19" s="16"/>
      <c r="C19" s="19"/>
      <c r="E19" s="54" t="s">
        <v>0</v>
      </c>
      <c r="F19" s="55"/>
      <c r="G19" s="56">
        <f t="shared" ref="G19:H19" si="3">SUM(G16:G18)</f>
        <v>1298.584145</v>
      </c>
      <c r="H19" s="57">
        <f t="shared" si="3"/>
        <v>653.43530399999997</v>
      </c>
      <c r="I19" s="58">
        <f t="shared" si="1"/>
        <v>0.50319057607160289</v>
      </c>
      <c r="J19" s="56">
        <f t="shared" ref="J19:K19" si="4">SUM(J16:J18)</f>
        <v>953.58456699999999</v>
      </c>
      <c r="K19" s="56">
        <f t="shared" si="4"/>
        <v>558.26443500000005</v>
      </c>
      <c r="L19" s="58">
        <f t="shared" si="0"/>
        <v>0.58543778320187523</v>
      </c>
      <c r="M19" s="59">
        <f t="shared" si="2"/>
        <v>-8.2247207130272333</v>
      </c>
      <c r="N19" s="19"/>
      <c r="O19" s="20"/>
    </row>
    <row r="20" spans="2:15" x14ac:dyDescent="0.25">
      <c r="B20" s="16"/>
      <c r="C20" s="19"/>
      <c r="D20" s="19"/>
      <c r="E20" s="105" t="s">
        <v>64</v>
      </c>
      <c r="F20" s="105"/>
      <c r="G20" s="105"/>
      <c r="H20" s="105"/>
      <c r="I20" s="105"/>
      <c r="J20" s="105"/>
      <c r="K20" s="105"/>
      <c r="L20" s="105"/>
      <c r="M20" s="45"/>
      <c r="N20" s="19"/>
      <c r="O20" s="20"/>
    </row>
    <row r="21" spans="2:15" x14ac:dyDescent="0.25">
      <c r="B21" s="16"/>
      <c r="C21" s="19"/>
      <c r="D21" s="19"/>
      <c r="M21" s="45"/>
      <c r="N21" s="19"/>
      <c r="O21" s="20"/>
    </row>
    <row r="22" spans="2:15" ht="15" customHeight="1" x14ac:dyDescent="0.25">
      <c r="B22" s="16"/>
      <c r="C22" s="106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43.4%, mientras que para los proyectos del tipo social se registra un avance del 57.9% a dos meses de culminar el año 2017. Cabe resaltar que estos dos tipos de proyectos absorben el 93.0% del presupuesto total en esta región.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20"/>
    </row>
    <row r="23" spans="2:15" x14ac:dyDescent="0.25">
      <c r="B23" s="1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19" t="s">
        <v>62</v>
      </c>
      <c r="F25" s="119"/>
      <c r="G25" s="119"/>
      <c r="H25" s="119"/>
      <c r="I25" s="119"/>
      <c r="J25" s="119"/>
      <c r="K25" s="119"/>
      <c r="L25" s="119"/>
      <c r="M25" s="19"/>
      <c r="N25" s="19"/>
      <c r="O25" s="20"/>
    </row>
    <row r="26" spans="2:15" x14ac:dyDescent="0.25">
      <c r="B26" s="16"/>
      <c r="C26" s="19"/>
      <c r="D26" s="19"/>
      <c r="E26" s="11"/>
      <c r="F26" s="116" t="s">
        <v>1</v>
      </c>
      <c r="G26" s="116"/>
      <c r="H26" s="116"/>
      <c r="I26" s="116"/>
      <c r="J26" s="116"/>
      <c r="K26" s="116"/>
      <c r="L26" s="11"/>
      <c r="M26" s="19"/>
      <c r="N26" s="19"/>
      <c r="O26" s="20"/>
    </row>
    <row r="27" spans="2:15" x14ac:dyDescent="0.25">
      <c r="B27" s="16"/>
      <c r="C27" s="19"/>
      <c r="D27" s="19"/>
      <c r="E27" s="11"/>
      <c r="F27" s="117" t="s">
        <v>37</v>
      </c>
      <c r="G27" s="117"/>
      <c r="H27" s="70" t="s">
        <v>11</v>
      </c>
      <c r="I27" s="70" t="s">
        <v>21</v>
      </c>
      <c r="J27" s="70" t="s">
        <v>22</v>
      </c>
      <c r="K27" s="70" t="s">
        <v>23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71" t="s">
        <v>18</v>
      </c>
      <c r="G28" s="53"/>
      <c r="H28" s="67">
        <v>621.38819300000011</v>
      </c>
      <c r="I28" s="74">
        <f>+H28/H$32</f>
        <v>0.47851207439468624</v>
      </c>
      <c r="J28" s="68">
        <v>269.87325499999997</v>
      </c>
      <c r="K28" s="74">
        <f>+J28/H28</f>
        <v>0.43430702102188146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71" t="s">
        <v>19</v>
      </c>
      <c r="G29" s="53"/>
      <c r="H29" s="68">
        <v>586.27902300000005</v>
      </c>
      <c r="I29" s="74">
        <f t="shared" ref="I29:I31" si="5">+H29/H$32</f>
        <v>0.45147557457664783</v>
      </c>
      <c r="J29" s="68">
        <v>339.28597800000006</v>
      </c>
      <c r="K29" s="74">
        <f t="shared" ref="K29:K32" si="6">+J29/H29</f>
        <v>0.57871075834142549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71" t="s">
        <v>28</v>
      </c>
      <c r="G30" s="53"/>
      <c r="H30" s="68">
        <v>68.770284000000004</v>
      </c>
      <c r="I30" s="74">
        <f t="shared" si="5"/>
        <v>5.2957895924410803E-2</v>
      </c>
      <c r="J30" s="68">
        <v>32.332554000000002</v>
      </c>
      <c r="K30" s="74">
        <f t="shared" si="6"/>
        <v>0.47015298061005534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71" t="s">
        <v>20</v>
      </c>
      <c r="G31" s="53"/>
      <c r="H31" s="68">
        <v>22.146644999999999</v>
      </c>
      <c r="I31" s="74">
        <f t="shared" si="5"/>
        <v>1.7054455104255101E-2</v>
      </c>
      <c r="J31" s="68">
        <v>11.943519</v>
      </c>
      <c r="K31" s="74">
        <f t="shared" si="6"/>
        <v>0.53929247522593149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72" t="s">
        <v>0</v>
      </c>
      <c r="G32" s="55"/>
      <c r="H32" s="56">
        <f>SUM(H28:H31)</f>
        <v>1298.5841450000003</v>
      </c>
      <c r="I32" s="73">
        <f>SUM(I28:I31)</f>
        <v>1</v>
      </c>
      <c r="J32" s="69">
        <f>SUM(J28:J31)</f>
        <v>653.43530600000008</v>
      </c>
      <c r="K32" s="73">
        <f t="shared" si="6"/>
        <v>0.50319057761174191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05" t="s">
        <v>63</v>
      </c>
      <c r="G33" s="105"/>
      <c r="H33" s="105"/>
      <c r="I33" s="105"/>
      <c r="J33" s="105"/>
      <c r="K33" s="105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6"/>
      <c r="I34" s="47"/>
      <c r="J34" s="46"/>
      <c r="K34" s="47"/>
      <c r="L34" s="11"/>
      <c r="N34" s="19"/>
      <c r="O34" s="20"/>
    </row>
    <row r="35" spans="2:15" ht="15" customHeight="1" x14ac:dyDescent="0.25">
      <c r="B35" s="16"/>
      <c r="C35" s="106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40.9%, del mismo modo para proyectos EDUCACION se tiene un nivel de avance de 55.0%. Cabe destacar que solo estos dos sectores concentran el 58.5% del presupuesto de esta región. 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20"/>
    </row>
    <row r="36" spans="2:15" x14ac:dyDescent="0.25">
      <c r="B36" s="1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15" t="s">
        <v>73</v>
      </c>
      <c r="F38" s="115"/>
      <c r="G38" s="115"/>
      <c r="H38" s="115"/>
      <c r="I38" s="115"/>
      <c r="J38" s="115"/>
      <c r="K38" s="115"/>
      <c r="L38" s="115"/>
      <c r="M38" s="19"/>
      <c r="N38" s="19"/>
      <c r="O38" s="20"/>
    </row>
    <row r="39" spans="2:15" x14ac:dyDescent="0.25">
      <c r="B39" s="16"/>
      <c r="C39" s="19"/>
      <c r="D39" s="11"/>
      <c r="E39" s="11"/>
      <c r="F39" s="116" t="s">
        <v>1</v>
      </c>
      <c r="G39" s="116"/>
      <c r="H39" s="116"/>
      <c r="I39" s="116"/>
      <c r="J39" s="116"/>
      <c r="K39" s="116"/>
      <c r="L39" s="11"/>
      <c r="M39" s="19"/>
      <c r="N39" s="19"/>
      <c r="O39" s="20"/>
    </row>
    <row r="40" spans="2:15" x14ac:dyDescent="0.25">
      <c r="B40" s="16"/>
      <c r="C40" s="19"/>
      <c r="D40" s="11"/>
      <c r="E40" s="19"/>
      <c r="F40" s="120" t="s">
        <v>27</v>
      </c>
      <c r="G40" s="121"/>
      <c r="H40" s="77" t="s">
        <v>25</v>
      </c>
      <c r="I40" s="77" t="s">
        <v>3</v>
      </c>
      <c r="J40" s="70" t="s">
        <v>26</v>
      </c>
      <c r="K40" s="70" t="s">
        <v>23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71" t="s">
        <v>65</v>
      </c>
      <c r="G41" s="78"/>
      <c r="H41" s="68">
        <v>476.45022499999993</v>
      </c>
      <c r="I41" s="74">
        <f>+H41/H$49</f>
        <v>0.36689977067292773</v>
      </c>
      <c r="J41" s="68">
        <v>194.939809</v>
      </c>
      <c r="K41" s="74">
        <f>+J41/H41</f>
        <v>0.40915041859829121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71" t="s">
        <v>67</v>
      </c>
      <c r="G42" s="78"/>
      <c r="H42" s="68">
        <v>283.36209600000001</v>
      </c>
      <c r="I42" s="74">
        <f t="shared" ref="I42:I48" si="7">+H42/H$49</f>
        <v>0.21820849814857396</v>
      </c>
      <c r="J42" s="68">
        <v>155.94490300000001</v>
      </c>
      <c r="K42" s="74">
        <f t="shared" ref="K42:K49" si="8">+J42/H42</f>
        <v>0.55033790757956569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71" t="s">
        <v>66</v>
      </c>
      <c r="G43" s="78"/>
      <c r="H43" s="68">
        <v>150.915412</v>
      </c>
      <c r="I43" s="74">
        <f t="shared" si="7"/>
        <v>0.1162153508350435</v>
      </c>
      <c r="J43" s="68">
        <v>72.150575000000003</v>
      </c>
      <c r="K43" s="74">
        <f t="shared" si="8"/>
        <v>0.47808619440405464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71" t="s">
        <v>76</v>
      </c>
      <c r="G44" s="78"/>
      <c r="H44" s="68">
        <v>139.736525</v>
      </c>
      <c r="I44" s="74">
        <f t="shared" si="7"/>
        <v>0.10760683128469892</v>
      </c>
      <c r="J44" s="68">
        <v>106.20820700000002</v>
      </c>
      <c r="K44" s="74">
        <f t="shared" si="8"/>
        <v>0.76006045663436972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71" t="s">
        <v>77</v>
      </c>
      <c r="G45" s="78"/>
      <c r="H45" s="68">
        <v>56.573222999999999</v>
      </c>
      <c r="I45" s="74">
        <f t="shared" si="7"/>
        <v>4.3565311664882519E-2</v>
      </c>
      <c r="J45" s="68">
        <v>25.104931999999998</v>
      </c>
      <c r="K45" s="74">
        <f t="shared" si="8"/>
        <v>0.44375997457312977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71" t="s">
        <v>78</v>
      </c>
      <c r="G46" s="78"/>
      <c r="H46" s="68">
        <v>55.018715999999998</v>
      </c>
      <c r="I46" s="74">
        <f t="shared" si="7"/>
        <v>4.2368233288417358E-2</v>
      </c>
      <c r="J46" s="68">
        <v>31.567882000000001</v>
      </c>
      <c r="K46" s="74">
        <f t="shared" si="8"/>
        <v>0.57376624347249405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71" t="s">
        <v>68</v>
      </c>
      <c r="G47" s="78"/>
      <c r="H47" s="68">
        <v>50.62771</v>
      </c>
      <c r="I47" s="74">
        <f t="shared" si="7"/>
        <v>3.8986853639738535E-2</v>
      </c>
      <c r="J47" s="68">
        <v>32.681972000000002</v>
      </c>
      <c r="K47" s="74">
        <f t="shared" si="8"/>
        <v>0.64553526122354732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71" t="s">
        <v>72</v>
      </c>
      <c r="G48" s="78"/>
      <c r="H48" s="68">
        <v>85.900237999999945</v>
      </c>
      <c r="I48" s="74">
        <f t="shared" si="7"/>
        <v>6.6149150465717371E-2</v>
      </c>
      <c r="J48" s="68">
        <v>34.837026000000037</v>
      </c>
      <c r="K48" s="74">
        <f t="shared" si="8"/>
        <v>0.40555214759707719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72" t="s">
        <v>0</v>
      </c>
      <c r="G49" s="79"/>
      <c r="H49" s="56">
        <f>SUM(H41:H48)</f>
        <v>1298.584145</v>
      </c>
      <c r="I49" s="73">
        <f>SUM(I41:I48)</f>
        <v>0.99999999999999989</v>
      </c>
      <c r="J49" s="69">
        <f>SUM(J41:J48)-0.2</f>
        <v>653.23530600000004</v>
      </c>
      <c r="K49" s="73">
        <f t="shared" si="8"/>
        <v>0.50303656371840277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05" t="s">
        <v>63</v>
      </c>
      <c r="G50" s="105"/>
      <c r="H50" s="105"/>
      <c r="I50" s="105"/>
      <c r="J50" s="105"/>
      <c r="K50" s="105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06" t="str">
        <f>+CONCATENATE("Al 13 de noviembre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13 de noviembre de los 1,143  proyectos presupuestados para el 2017, 324 no cuentan con ningún avance en ejecución del gasto, mientras que 201 (17.6% de proyectos) no superan el 50,0% de ejecución, 363 proyectos (31.8% del total) tienen un nivel de ejecución mayor al 50,0% pero no culminan al 100% y 255 proyectos por S/ 51.4 millones se han ejecutado al 100,0%.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0"/>
    </row>
    <row r="53" spans="2:15" x14ac:dyDescent="0.25">
      <c r="B53" s="1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73</v>
      </c>
      <c r="F55" s="115"/>
      <c r="G55" s="115"/>
      <c r="H55" s="115"/>
      <c r="I55" s="115"/>
      <c r="J55" s="115"/>
      <c r="K55" s="115"/>
      <c r="L55" s="115"/>
      <c r="M55" s="19"/>
      <c r="N55" s="19"/>
      <c r="O55" s="20"/>
    </row>
    <row r="56" spans="2:15" x14ac:dyDescent="0.25">
      <c r="B56" s="16"/>
      <c r="C56" s="19"/>
      <c r="D56" s="19"/>
      <c r="E56" s="11"/>
      <c r="F56" s="116" t="s">
        <v>38</v>
      </c>
      <c r="G56" s="116"/>
      <c r="H56" s="116"/>
      <c r="I56" s="116"/>
      <c r="J56" s="116"/>
      <c r="K56" s="116"/>
      <c r="L56" s="5"/>
      <c r="M56" s="80"/>
      <c r="N56" s="80"/>
      <c r="O56" s="20"/>
    </row>
    <row r="57" spans="2:15" x14ac:dyDescent="0.25">
      <c r="B57" s="16"/>
      <c r="C57" s="19"/>
      <c r="D57" s="19"/>
      <c r="E57" s="19"/>
      <c r="F57" s="83" t="s">
        <v>30</v>
      </c>
      <c r="G57" s="70" t="s">
        <v>23</v>
      </c>
      <c r="H57" s="70" t="s">
        <v>25</v>
      </c>
      <c r="I57" s="70" t="s">
        <v>12</v>
      </c>
      <c r="J57" s="70" t="s">
        <v>29</v>
      </c>
      <c r="K57" s="70" t="s">
        <v>3</v>
      </c>
      <c r="L57" s="80"/>
      <c r="M57" s="80" t="s">
        <v>43</v>
      </c>
      <c r="N57" s="80"/>
      <c r="O57" s="20"/>
    </row>
    <row r="58" spans="2:15" x14ac:dyDescent="0.25">
      <c r="B58" s="16"/>
      <c r="C58" s="19"/>
      <c r="D58" s="19"/>
      <c r="E58" s="19"/>
      <c r="F58" s="84" t="s">
        <v>31</v>
      </c>
      <c r="G58" s="74">
        <f>+I58/H58</f>
        <v>0</v>
      </c>
      <c r="H58" s="66">
        <v>76.803896999999935</v>
      </c>
      <c r="I58" s="66">
        <v>0</v>
      </c>
      <c r="J58" s="81">
        <v>324</v>
      </c>
      <c r="K58" s="74">
        <f>+J58/J$62</f>
        <v>0.28346456692913385</v>
      </c>
      <c r="L58" s="80"/>
      <c r="M58" s="87">
        <f>SUM(J59:J61)</f>
        <v>819</v>
      </c>
      <c r="N58" s="80"/>
      <c r="O58" s="20"/>
    </row>
    <row r="59" spans="2:15" x14ac:dyDescent="0.25">
      <c r="B59" s="16"/>
      <c r="C59" s="19"/>
      <c r="D59" s="19"/>
      <c r="E59" s="19"/>
      <c r="F59" s="84" t="s">
        <v>32</v>
      </c>
      <c r="G59" s="74">
        <f t="shared" ref="G59:G62" si="9">+I59/H59</f>
        <v>0.24472072379017118</v>
      </c>
      <c r="H59" s="66">
        <v>539.58069000000012</v>
      </c>
      <c r="I59" s="66">
        <v>132.04657700000001</v>
      </c>
      <c r="J59" s="81">
        <v>201</v>
      </c>
      <c r="K59" s="74">
        <f t="shared" ref="K59:K61" si="10">+J59/J$62</f>
        <v>0.17585301837270342</v>
      </c>
      <c r="L59" s="80"/>
      <c r="M59" s="80"/>
      <c r="N59" s="80"/>
      <c r="O59" s="20"/>
    </row>
    <row r="60" spans="2:15" x14ac:dyDescent="0.25">
      <c r="B60" s="16"/>
      <c r="C60" s="19"/>
      <c r="D60" s="19"/>
      <c r="E60" s="19"/>
      <c r="F60" s="84" t="s">
        <v>33</v>
      </c>
      <c r="G60" s="74">
        <f t="shared" si="9"/>
        <v>0.74515059453341481</v>
      </c>
      <c r="H60" s="66">
        <v>630.7109750000003</v>
      </c>
      <c r="I60" s="66">
        <v>469.97465799999998</v>
      </c>
      <c r="J60" s="81">
        <v>363</v>
      </c>
      <c r="K60" s="74">
        <f>+J60/J$62</f>
        <v>0.31758530183727035</v>
      </c>
      <c r="L60" s="80"/>
      <c r="M60" s="80"/>
      <c r="N60" s="80"/>
      <c r="O60" s="20"/>
    </row>
    <row r="61" spans="2:15" x14ac:dyDescent="0.25">
      <c r="B61" s="16"/>
      <c r="C61" s="19"/>
      <c r="D61" s="19"/>
      <c r="E61" s="19"/>
      <c r="F61" s="84" t="s">
        <v>34</v>
      </c>
      <c r="G61" s="74">
        <f t="shared" si="9"/>
        <v>0.99855288307312662</v>
      </c>
      <c r="H61" s="66">
        <v>51.488583000000034</v>
      </c>
      <c r="I61" s="66">
        <v>51.414073000000009</v>
      </c>
      <c r="J61" s="81">
        <v>255</v>
      </c>
      <c r="K61" s="74">
        <f t="shared" si="10"/>
        <v>0.2230971128608924</v>
      </c>
      <c r="L61" s="80"/>
      <c r="M61" s="80"/>
      <c r="N61" s="80"/>
      <c r="O61" s="20"/>
    </row>
    <row r="62" spans="2:15" x14ac:dyDescent="0.25">
      <c r="B62" s="16"/>
      <c r="C62" s="19"/>
      <c r="D62" s="19"/>
      <c r="E62" s="19"/>
      <c r="F62" s="85" t="s">
        <v>0</v>
      </c>
      <c r="G62" s="73">
        <f t="shared" si="9"/>
        <v>0.50319057915188059</v>
      </c>
      <c r="H62" s="57">
        <f t="shared" ref="H62:J62" si="11">SUM(H58:H61)</f>
        <v>1298.5841450000005</v>
      </c>
      <c r="I62" s="57">
        <f>SUM(I58:I61)</f>
        <v>653.43530799999996</v>
      </c>
      <c r="J62" s="82">
        <f t="shared" si="11"/>
        <v>1143</v>
      </c>
      <c r="K62" s="73">
        <f>SUM(K58:K61)</f>
        <v>1</v>
      </c>
      <c r="L62" s="80"/>
      <c r="M62" s="80"/>
      <c r="N62" s="80"/>
      <c r="O62" s="20"/>
    </row>
    <row r="63" spans="2:15" x14ac:dyDescent="0.25">
      <c r="B63" s="16"/>
      <c r="C63" s="19"/>
      <c r="E63" s="11"/>
      <c r="F63" s="105" t="s">
        <v>63</v>
      </c>
      <c r="G63" s="105"/>
      <c r="H63" s="105"/>
      <c r="I63" s="105"/>
      <c r="J63" s="105"/>
      <c r="K63" s="105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2:15" x14ac:dyDescent="0.25">
      <c r="B69" s="16"/>
      <c r="C69" s="118" t="s">
        <v>24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7"/>
    </row>
    <row r="70" spans="2:15" x14ac:dyDescent="0.25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</row>
    <row r="71" spans="2:15" ht="15" customHeight="1" x14ac:dyDescent="0.25">
      <c r="B71" s="16"/>
      <c r="C71" s="106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35.1%, mientras que para los proyectos del tipo social se registra un avance del 44.0% a dos meses de culminar el año 2017. Cabe resaltar que estos dos tipos de proyectos absorben el 85.4% del presupuesto total del Gobierno Nacional en esta región.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8"/>
    </row>
    <row r="72" spans="2:15" x14ac:dyDescent="0.25">
      <c r="B72" s="1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20"/>
    </row>
    <row r="73" spans="2:15" x14ac:dyDescent="0.25">
      <c r="B73" s="16"/>
      <c r="C73" s="19"/>
      <c r="D73" s="19"/>
      <c r="E73" s="11"/>
      <c r="F73" s="11"/>
      <c r="G73" s="11"/>
      <c r="H73" s="11"/>
      <c r="I73" s="11"/>
      <c r="J73" s="11"/>
      <c r="K73" s="11"/>
      <c r="L73" s="11"/>
      <c r="M73" s="19"/>
      <c r="N73" s="19"/>
      <c r="O73" s="20"/>
    </row>
    <row r="74" spans="2:15" x14ac:dyDescent="0.25">
      <c r="B74" s="16"/>
      <c r="C74" s="19"/>
      <c r="D74" s="19"/>
      <c r="E74" s="119" t="s">
        <v>75</v>
      </c>
      <c r="F74" s="119"/>
      <c r="G74" s="119"/>
      <c r="H74" s="119"/>
      <c r="I74" s="119"/>
      <c r="J74" s="119"/>
      <c r="K74" s="119"/>
      <c r="L74" s="119"/>
      <c r="M74" s="19"/>
      <c r="N74" s="19"/>
      <c r="O74" s="20"/>
    </row>
    <row r="75" spans="2:15" x14ac:dyDescent="0.25">
      <c r="B75" s="16"/>
      <c r="C75" s="19"/>
      <c r="D75" s="19"/>
      <c r="E75" s="11"/>
      <c r="F75" s="116" t="s">
        <v>1</v>
      </c>
      <c r="G75" s="116"/>
      <c r="H75" s="116"/>
      <c r="I75" s="116"/>
      <c r="J75" s="116"/>
      <c r="K75" s="116"/>
      <c r="L75" s="11"/>
      <c r="M75" s="19"/>
      <c r="N75" s="19"/>
      <c r="O75" s="20"/>
    </row>
    <row r="76" spans="2:15" x14ac:dyDescent="0.25">
      <c r="B76" s="16"/>
      <c r="C76" s="19"/>
      <c r="D76" s="19"/>
      <c r="E76" s="11"/>
      <c r="F76" s="117" t="s">
        <v>37</v>
      </c>
      <c r="G76" s="117"/>
      <c r="H76" s="70" t="s">
        <v>11</v>
      </c>
      <c r="I76" s="70" t="s">
        <v>21</v>
      </c>
      <c r="J76" s="70" t="s">
        <v>22</v>
      </c>
      <c r="K76" s="70" t="s">
        <v>23</v>
      </c>
      <c r="L76" s="11"/>
      <c r="M76" s="19"/>
      <c r="N76" s="19"/>
      <c r="O76" s="20"/>
    </row>
    <row r="77" spans="2:15" x14ac:dyDescent="0.25">
      <c r="B77" s="16"/>
      <c r="C77" s="19"/>
      <c r="D77" s="19"/>
      <c r="E77" s="11"/>
      <c r="F77" s="71" t="s">
        <v>18</v>
      </c>
      <c r="G77" s="53"/>
      <c r="H77" s="67">
        <v>347.215284</v>
      </c>
      <c r="I77" s="74">
        <f>+H77/$H$81</f>
        <v>0.74749993912836854</v>
      </c>
      <c r="J77" s="68">
        <v>121.97968499999999</v>
      </c>
      <c r="K77" s="74">
        <f>+J77/H77</f>
        <v>0.3513085126748049</v>
      </c>
      <c r="L77" s="11"/>
      <c r="M77" s="19"/>
      <c r="N77" s="19"/>
      <c r="O77" s="20"/>
    </row>
    <row r="78" spans="2:15" x14ac:dyDescent="0.25">
      <c r="B78" s="16"/>
      <c r="C78" s="19"/>
      <c r="D78" s="19"/>
      <c r="E78" s="11"/>
      <c r="F78" s="71" t="s">
        <v>19</v>
      </c>
      <c r="G78" s="53"/>
      <c r="H78" s="68">
        <v>49.408593999999994</v>
      </c>
      <c r="I78" s="74">
        <f>+H78/$H$81</f>
        <v>0.10636893797399274</v>
      </c>
      <c r="J78" s="68">
        <v>21.749583999999999</v>
      </c>
      <c r="K78" s="74">
        <f t="shared" ref="K78:K81" si="12">+J78/H78</f>
        <v>0.44019839949301132</v>
      </c>
      <c r="L78" s="11"/>
      <c r="M78" s="19"/>
      <c r="N78" s="19"/>
      <c r="O78" s="20"/>
    </row>
    <row r="79" spans="2:15" x14ac:dyDescent="0.25">
      <c r="B79" s="16"/>
      <c r="C79" s="19"/>
      <c r="D79" s="19"/>
      <c r="E79" s="11"/>
      <c r="F79" s="71" t="s">
        <v>28</v>
      </c>
      <c r="G79" s="53"/>
      <c r="H79" s="68">
        <v>62.424033999999999</v>
      </c>
      <c r="I79" s="74">
        <f>+H79/$H$81</f>
        <v>0.13438913482606718</v>
      </c>
      <c r="J79" s="68">
        <v>30.370784</v>
      </c>
      <c r="K79" s="74">
        <f t="shared" si="12"/>
        <v>0.48652389238414168</v>
      </c>
      <c r="L79" s="11"/>
      <c r="M79" s="19"/>
      <c r="N79" s="19"/>
      <c r="O79" s="20"/>
    </row>
    <row r="80" spans="2:15" x14ac:dyDescent="0.25">
      <c r="B80" s="16"/>
      <c r="C80" s="19"/>
      <c r="D80" s="19"/>
      <c r="E80" s="11"/>
      <c r="F80" s="71" t="s">
        <v>20</v>
      </c>
      <c r="G80" s="53"/>
      <c r="H80" s="68">
        <v>5.4541780000000006</v>
      </c>
      <c r="I80" s="74">
        <f>+H80/$H$81</f>
        <v>1.1741988071571433E-2</v>
      </c>
      <c r="J80" s="68">
        <v>1.584686</v>
      </c>
      <c r="K80" s="74">
        <f t="shared" si="12"/>
        <v>0.29054533973772029</v>
      </c>
      <c r="L80" s="11"/>
      <c r="M80" s="19"/>
      <c r="N80" s="19"/>
      <c r="O80" s="20"/>
    </row>
    <row r="81" spans="2:15" x14ac:dyDescent="0.25">
      <c r="B81" s="16"/>
      <c r="C81" s="19"/>
      <c r="D81" s="19"/>
      <c r="E81" s="11"/>
      <c r="F81" s="122" t="s">
        <v>0</v>
      </c>
      <c r="G81" s="123"/>
      <c r="H81" s="69">
        <f>SUM(H77:H80)</f>
        <v>464.50209000000001</v>
      </c>
      <c r="I81" s="73">
        <f>+H81/$H$81</f>
        <v>1</v>
      </c>
      <c r="J81" s="69">
        <f>SUM(J77:J80)</f>
        <v>175.68473900000001</v>
      </c>
      <c r="K81" s="73">
        <f t="shared" si="12"/>
        <v>0.37822163297478384</v>
      </c>
      <c r="L81" s="11"/>
      <c r="M81" s="19"/>
      <c r="N81" s="19"/>
      <c r="O81" s="20"/>
    </row>
    <row r="82" spans="2:15" x14ac:dyDescent="0.25">
      <c r="B82" s="16"/>
      <c r="C82" s="19"/>
      <c r="E82" s="11"/>
      <c r="F82" s="105" t="s">
        <v>63</v>
      </c>
      <c r="G82" s="105"/>
      <c r="H82" s="105"/>
      <c r="I82" s="105"/>
      <c r="J82" s="105"/>
      <c r="K82" s="105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06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31.6%, del mismo modo para proyectos ORDEN PUBLICO Y SEGURIDAD se tiene un nivel de avance de 60.8%. Cabe destacar que solo estos dos sectores concentran el 72.6% del presupuesto de esta región. 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20"/>
    </row>
    <row r="85" spans="2:15" x14ac:dyDescent="0.25">
      <c r="B85" s="1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20"/>
    </row>
    <row r="86" spans="2:15" x14ac:dyDescent="0.25">
      <c r="B86" s="16"/>
      <c r="C86" s="19"/>
      <c r="D86" s="11"/>
      <c r="E86" s="11"/>
      <c r="F86" s="11"/>
      <c r="G86" s="11"/>
      <c r="H86" s="19"/>
      <c r="I86" s="19"/>
      <c r="J86" s="19"/>
      <c r="K86" s="19"/>
      <c r="L86" s="19"/>
      <c r="M86" s="19"/>
      <c r="N86" s="19"/>
      <c r="O86" s="20"/>
    </row>
    <row r="87" spans="2:15" x14ac:dyDescent="0.25">
      <c r="B87" s="16"/>
      <c r="C87" s="19"/>
      <c r="D87" s="11"/>
      <c r="E87" s="115" t="s">
        <v>80</v>
      </c>
      <c r="F87" s="115"/>
      <c r="G87" s="115"/>
      <c r="H87" s="115"/>
      <c r="I87" s="115"/>
      <c r="J87" s="115"/>
      <c r="K87" s="115"/>
      <c r="L87" s="115"/>
      <c r="M87" s="19"/>
      <c r="N87" s="19"/>
      <c r="O87" s="20"/>
    </row>
    <row r="88" spans="2:15" x14ac:dyDescent="0.25">
      <c r="B88" s="16"/>
      <c r="C88" s="19"/>
      <c r="D88" s="11"/>
      <c r="E88" s="11"/>
      <c r="F88" s="116" t="s">
        <v>1</v>
      </c>
      <c r="G88" s="116"/>
      <c r="H88" s="116"/>
      <c r="I88" s="116"/>
      <c r="J88" s="116"/>
      <c r="K88" s="116"/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120" t="s">
        <v>27</v>
      </c>
      <c r="G89" s="121"/>
      <c r="H89" s="77" t="s">
        <v>25</v>
      </c>
      <c r="I89" s="77" t="s">
        <v>3</v>
      </c>
      <c r="J89" s="70" t="s">
        <v>26</v>
      </c>
      <c r="K89" s="70" t="s">
        <v>23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71" t="s">
        <v>65</v>
      </c>
      <c r="G90" s="78"/>
      <c r="H90" s="68">
        <v>288.63056699999999</v>
      </c>
      <c r="I90" s="74">
        <f t="shared" ref="I90:I97" si="13">+H90/$H$98</f>
        <v>0.62137625042763522</v>
      </c>
      <c r="J90" s="68">
        <v>91.101478999999998</v>
      </c>
      <c r="K90" s="74">
        <f>+J90/H90</f>
        <v>0.31563351015417573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71" t="s">
        <v>78</v>
      </c>
      <c r="G91" s="78"/>
      <c r="H91" s="68">
        <v>48.672466</v>
      </c>
      <c r="I91" s="74">
        <f t="shared" si="13"/>
        <v>0.10478417007768469</v>
      </c>
      <c r="J91" s="68">
        <v>29.606112</v>
      </c>
      <c r="K91" s="74">
        <f t="shared" ref="K91:K98" si="14">+J91/H91</f>
        <v>0.60827228273167833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71" t="s">
        <v>68</v>
      </c>
      <c r="G92" s="78"/>
      <c r="H92" s="68">
        <v>32.282803999999999</v>
      </c>
      <c r="I92" s="74">
        <f t="shared" si="13"/>
        <v>6.9499803542326363E-2</v>
      </c>
      <c r="J92" s="68">
        <v>22.375309000000001</v>
      </c>
      <c r="K92" s="74">
        <f t="shared" si="14"/>
        <v>0.69310302165821791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71" t="s">
        <v>66</v>
      </c>
      <c r="G93" s="78"/>
      <c r="H93" s="68">
        <v>24.971833</v>
      </c>
      <c r="I93" s="74">
        <f t="shared" si="13"/>
        <v>5.3760431949832564E-2</v>
      </c>
      <c r="J93" s="68">
        <v>12.092947000000001</v>
      </c>
      <c r="K93" s="74">
        <f t="shared" si="14"/>
        <v>0.48426348998890073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71" t="s">
        <v>67</v>
      </c>
      <c r="G94" s="78"/>
      <c r="H94" s="68">
        <v>18.233540000000001</v>
      </c>
      <c r="I94" s="74">
        <f t="shared" si="13"/>
        <v>3.9253946090963769E-2</v>
      </c>
      <c r="J94" s="68">
        <v>5.4809330000000003</v>
      </c>
      <c r="K94" s="74">
        <f t="shared" si="14"/>
        <v>0.30059620896435907</v>
      </c>
      <c r="L94" s="11"/>
      <c r="M94" s="19"/>
      <c r="N94" s="19"/>
      <c r="O94" s="20"/>
    </row>
    <row r="95" spans="2:15" x14ac:dyDescent="0.25">
      <c r="B95" s="16"/>
      <c r="C95" s="19"/>
      <c r="D95" s="11"/>
      <c r="E95" s="19"/>
      <c r="F95" s="71" t="s">
        <v>81</v>
      </c>
      <c r="G95" s="78"/>
      <c r="H95" s="68">
        <v>9.5732900000000001</v>
      </c>
      <c r="I95" s="74">
        <f t="shared" si="13"/>
        <v>2.0609788860153459E-2</v>
      </c>
      <c r="J95" s="68">
        <v>0</v>
      </c>
      <c r="K95" s="74">
        <f t="shared" si="14"/>
        <v>0</v>
      </c>
      <c r="L95" s="11"/>
      <c r="M95" s="19"/>
      <c r="N95" s="19"/>
      <c r="O95" s="20"/>
    </row>
    <row r="96" spans="2:15" x14ac:dyDescent="0.25">
      <c r="B96" s="16"/>
      <c r="C96" s="19"/>
      <c r="D96" s="11"/>
      <c r="E96" s="19"/>
      <c r="F96" s="71" t="s">
        <v>77</v>
      </c>
      <c r="G96" s="78"/>
      <c r="H96" s="68">
        <v>8.1175809999999995</v>
      </c>
      <c r="I96" s="74">
        <f t="shared" si="13"/>
        <v>1.747587615805991E-2</v>
      </c>
      <c r="J96" s="68">
        <v>3.0454370000000002</v>
      </c>
      <c r="K96" s="74">
        <f t="shared" si="14"/>
        <v>0.37516558196339528</v>
      </c>
      <c r="L96" s="11"/>
      <c r="M96" s="19"/>
      <c r="N96" s="19"/>
      <c r="O96" s="20"/>
    </row>
    <row r="97" spans="2:15" x14ac:dyDescent="0.25">
      <c r="B97" s="16"/>
      <c r="C97" s="19"/>
      <c r="D97" s="11"/>
      <c r="E97" s="19"/>
      <c r="F97" s="71" t="s">
        <v>72</v>
      </c>
      <c r="G97" s="78"/>
      <c r="H97" s="68">
        <v>34.020009000000073</v>
      </c>
      <c r="I97" s="74">
        <f t="shared" si="13"/>
        <v>7.3239732893344081E-2</v>
      </c>
      <c r="J97" s="68">
        <v>11.98252199999996</v>
      </c>
      <c r="K97" s="74">
        <f t="shared" si="14"/>
        <v>0.35221983627341003</v>
      </c>
      <c r="L97" s="11"/>
      <c r="M97" s="19"/>
      <c r="N97" s="19"/>
      <c r="O97" s="20"/>
    </row>
    <row r="98" spans="2:15" x14ac:dyDescent="0.25">
      <c r="B98" s="16"/>
      <c r="C98" s="19"/>
      <c r="D98" s="11"/>
      <c r="E98" s="19"/>
      <c r="F98" s="72" t="s">
        <v>0</v>
      </c>
      <c r="G98" s="79"/>
      <c r="H98" s="69">
        <f>SUM(H90:H97)</f>
        <v>464.50209000000001</v>
      </c>
      <c r="I98" s="73">
        <f>SUM(I90:I97)</f>
        <v>1</v>
      </c>
      <c r="J98" s="69">
        <f>SUM(J90:J97)</f>
        <v>175.68473899999995</v>
      </c>
      <c r="K98" s="73">
        <f t="shared" si="14"/>
        <v>0.37822163297478373</v>
      </c>
      <c r="L98" s="11"/>
      <c r="M98" s="19"/>
      <c r="N98" s="19"/>
      <c r="O98" s="20"/>
    </row>
    <row r="99" spans="2:15" x14ac:dyDescent="0.25">
      <c r="B99" s="16"/>
      <c r="C99" s="19"/>
      <c r="E99" s="11"/>
      <c r="F99" s="105" t="s">
        <v>63</v>
      </c>
      <c r="G99" s="105"/>
      <c r="H99" s="105"/>
      <c r="I99" s="105"/>
      <c r="J99" s="105"/>
      <c r="K99" s="105"/>
      <c r="L99" s="11"/>
      <c r="N99" s="19"/>
      <c r="O99" s="20"/>
    </row>
    <row r="100" spans="2:15" x14ac:dyDescent="0.25">
      <c r="B100" s="16"/>
      <c r="C100" s="19"/>
      <c r="D100" s="11"/>
      <c r="E100" s="11"/>
      <c r="F100" s="46"/>
      <c r="G100" s="46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06" t="str">
        <f>+CONCATENATE("Al 13 de noviembre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13 de noviembre de los 206  proyectos presupuestados para el 2017, 86 no cuentan con ningún avance en ejecución del gasto, mientras que 72 (35.0% de proyectos) no superan el 50,0% de ejecución, 33 proyectos (16.0% del total) tienen un nivel de ejecución mayor al 50,0% pero no culminan al 100% y 15 proyectos por S/ 2.6 millones se han ejecutado al 100,0%.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20"/>
    </row>
    <row r="102" spans="2:15" x14ac:dyDescent="0.25">
      <c r="B102" s="1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90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11"/>
      <c r="F105" s="116" t="s">
        <v>38</v>
      </c>
      <c r="G105" s="116"/>
      <c r="H105" s="116"/>
      <c r="I105" s="116"/>
      <c r="J105" s="116"/>
      <c r="K105" s="116"/>
      <c r="L105" s="11"/>
      <c r="M105" s="19"/>
      <c r="N105" s="19"/>
      <c r="O105" s="20"/>
    </row>
    <row r="106" spans="2:15" x14ac:dyDescent="0.25">
      <c r="B106" s="16"/>
      <c r="C106" s="19"/>
      <c r="D106" s="19"/>
      <c r="E106" s="19"/>
      <c r="F106" s="83" t="s">
        <v>30</v>
      </c>
      <c r="G106" s="70" t="s">
        <v>23</v>
      </c>
      <c r="H106" s="70" t="s">
        <v>25</v>
      </c>
      <c r="I106" s="70" t="s">
        <v>12</v>
      </c>
      <c r="J106" s="70" t="s">
        <v>29</v>
      </c>
      <c r="K106" s="70" t="s">
        <v>3</v>
      </c>
      <c r="L106" s="19"/>
      <c r="M106" s="19"/>
      <c r="N106" s="19"/>
      <c r="O106" s="20"/>
    </row>
    <row r="107" spans="2:15" x14ac:dyDescent="0.25">
      <c r="B107" s="16"/>
      <c r="C107" s="19"/>
      <c r="D107" s="19"/>
      <c r="E107" s="19"/>
      <c r="F107" s="84" t="s">
        <v>31</v>
      </c>
      <c r="G107" s="74">
        <f>+I107/H107</f>
        <v>0</v>
      </c>
      <c r="H107" s="68">
        <v>23.340785000000015</v>
      </c>
      <c r="I107" s="68">
        <v>0</v>
      </c>
      <c r="J107" s="84">
        <v>86</v>
      </c>
      <c r="K107" s="74">
        <f>+J107/$J$111</f>
        <v>0.41747572815533979</v>
      </c>
      <c r="L107" s="19"/>
      <c r="M107" s="19"/>
      <c r="N107" s="19"/>
      <c r="O107" s="20"/>
    </row>
    <row r="108" spans="2:15" x14ac:dyDescent="0.25">
      <c r="B108" s="16"/>
      <c r="C108" s="19"/>
      <c r="D108" s="19"/>
      <c r="E108" s="19"/>
      <c r="F108" s="84" t="s">
        <v>32</v>
      </c>
      <c r="G108" s="74">
        <f t="shared" ref="G108:G111" si="15">+I108/H108</f>
        <v>0.25644069488986249</v>
      </c>
      <c r="H108" s="68">
        <v>297.70599800000002</v>
      </c>
      <c r="I108" s="68">
        <v>76.343933000000021</v>
      </c>
      <c r="J108" s="84">
        <v>72</v>
      </c>
      <c r="K108" s="74">
        <f>+J108/$J$111</f>
        <v>0.34951456310679613</v>
      </c>
      <c r="L108" s="19"/>
      <c r="M108" s="19"/>
      <c r="N108" s="19"/>
      <c r="O108" s="20"/>
    </row>
    <row r="109" spans="2:15" x14ac:dyDescent="0.25">
      <c r="B109" s="16"/>
      <c r="C109" s="19"/>
      <c r="D109" s="19"/>
      <c r="E109" s="19"/>
      <c r="F109" s="84" t="s">
        <v>33</v>
      </c>
      <c r="G109" s="74">
        <f t="shared" si="15"/>
        <v>0.68678969549620927</v>
      </c>
      <c r="H109" s="68">
        <v>140.83880500000001</v>
      </c>
      <c r="I109" s="68">
        <v>96.726640000000003</v>
      </c>
      <c r="J109" s="84">
        <v>33</v>
      </c>
      <c r="K109" s="74">
        <f>+J109/$J$111</f>
        <v>0.16019417475728157</v>
      </c>
      <c r="L109" s="19"/>
      <c r="M109" s="19"/>
      <c r="N109" s="19"/>
      <c r="O109" s="20"/>
    </row>
    <row r="110" spans="2:15" x14ac:dyDescent="0.25">
      <c r="B110" s="16"/>
      <c r="C110" s="19"/>
      <c r="D110" s="19"/>
      <c r="E110" s="19"/>
      <c r="F110" s="84" t="s">
        <v>34</v>
      </c>
      <c r="G110" s="74">
        <f t="shared" si="15"/>
        <v>0.99910949810089955</v>
      </c>
      <c r="H110" s="68">
        <v>2.6165020000000001</v>
      </c>
      <c r="I110" s="68">
        <v>2.6141719999999999</v>
      </c>
      <c r="J110" s="84">
        <v>15</v>
      </c>
      <c r="K110" s="74">
        <f>+J110/$J$111</f>
        <v>7.281553398058252E-2</v>
      </c>
      <c r="L110" s="19"/>
      <c r="M110" s="19"/>
      <c r="N110" s="19"/>
      <c r="O110" s="20"/>
    </row>
    <row r="111" spans="2:15" x14ac:dyDescent="0.25">
      <c r="B111" s="16"/>
      <c r="C111" s="19"/>
      <c r="D111" s="19"/>
      <c r="E111" s="19"/>
      <c r="F111" s="85" t="s">
        <v>0</v>
      </c>
      <c r="G111" s="73">
        <f t="shared" si="15"/>
        <v>0.37822164589184082</v>
      </c>
      <c r="H111" s="69">
        <f t="shared" ref="H111:J111" si="16">SUM(H107:H110)</f>
        <v>464.50209000000012</v>
      </c>
      <c r="I111" s="69">
        <f t="shared" si="16"/>
        <v>175.68474500000002</v>
      </c>
      <c r="J111" s="85">
        <f t="shared" si="16"/>
        <v>206</v>
      </c>
      <c r="K111" s="73">
        <f>+J111/$J$111</f>
        <v>1</v>
      </c>
      <c r="L111" s="19"/>
      <c r="M111" s="19"/>
      <c r="N111" s="19"/>
      <c r="O111" s="20"/>
    </row>
    <row r="112" spans="2:15" x14ac:dyDescent="0.25">
      <c r="B112" s="16"/>
      <c r="C112" s="19"/>
      <c r="E112" s="11"/>
      <c r="F112" s="105" t="s">
        <v>63</v>
      </c>
      <c r="G112" s="105"/>
      <c r="H112" s="105"/>
      <c r="I112" s="105"/>
      <c r="J112" s="105"/>
      <c r="K112" s="105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</row>
    <row r="118" spans="2:15" x14ac:dyDescent="0.25">
      <c r="B118" s="16"/>
      <c r="C118" s="118" t="s">
        <v>35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"/>
    </row>
    <row r="119" spans="2:15" x14ac:dyDescent="0.25">
      <c r="B119" s="16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</row>
    <row r="120" spans="2:15" ht="15" customHeight="1" x14ac:dyDescent="0.25">
      <c r="B120" s="16"/>
      <c r="C120" s="106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61.9%, mientras que para los proyectos del tipo social se registra un avance del 60.7% a dos meses de culminar el año 2017. Cabe resaltar que estos dos tipos de proyectos absorben el 97.2% del presupuesto total del Gobierno Regional en esta región.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8"/>
    </row>
    <row r="121" spans="2:15" x14ac:dyDescent="0.25">
      <c r="B121" s="1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20"/>
    </row>
    <row r="122" spans="2:15" x14ac:dyDescent="0.25">
      <c r="B122" s="16"/>
      <c r="C122" s="19"/>
      <c r="D122" s="19"/>
      <c r="E122" s="11"/>
      <c r="F122" s="11"/>
      <c r="G122" s="11"/>
      <c r="H122" s="11"/>
      <c r="I122" s="11"/>
      <c r="J122" s="11"/>
      <c r="K122" s="11"/>
      <c r="L122" s="11"/>
      <c r="M122" s="19"/>
      <c r="N122" s="19"/>
      <c r="O122" s="20"/>
    </row>
    <row r="123" spans="2:15" x14ac:dyDescent="0.25">
      <c r="B123" s="16"/>
      <c r="C123" s="19"/>
      <c r="D123" s="19"/>
      <c r="E123" s="119" t="s">
        <v>84</v>
      </c>
      <c r="F123" s="119"/>
      <c r="G123" s="119"/>
      <c r="H123" s="119"/>
      <c r="I123" s="119"/>
      <c r="J123" s="119"/>
      <c r="K123" s="119"/>
      <c r="L123" s="119"/>
      <c r="M123" s="19"/>
      <c r="N123" s="19"/>
      <c r="O123" s="20"/>
    </row>
    <row r="124" spans="2:15" x14ac:dyDescent="0.25">
      <c r="B124" s="16"/>
      <c r="C124" s="19"/>
      <c r="D124" s="19"/>
      <c r="E124" s="11"/>
      <c r="F124" s="116" t="s">
        <v>1</v>
      </c>
      <c r="G124" s="116"/>
      <c r="H124" s="116"/>
      <c r="I124" s="116"/>
      <c r="J124" s="116"/>
      <c r="K124" s="116"/>
      <c r="L124" s="11"/>
      <c r="M124" s="19"/>
      <c r="N124" s="19"/>
      <c r="O124" s="20"/>
    </row>
    <row r="125" spans="2:15" x14ac:dyDescent="0.25">
      <c r="B125" s="16"/>
      <c r="C125" s="19"/>
      <c r="D125" s="19"/>
      <c r="E125" s="11"/>
      <c r="F125" s="117" t="s">
        <v>37</v>
      </c>
      <c r="G125" s="117"/>
      <c r="H125" s="70" t="s">
        <v>11</v>
      </c>
      <c r="I125" s="70" t="s">
        <v>21</v>
      </c>
      <c r="J125" s="70" t="s">
        <v>22</v>
      </c>
      <c r="K125" s="70" t="s">
        <v>23</v>
      </c>
      <c r="L125" s="11"/>
      <c r="M125" s="19"/>
      <c r="N125" s="19"/>
      <c r="O125" s="20"/>
    </row>
    <row r="126" spans="2:15" ht="15" customHeight="1" x14ac:dyDescent="0.25">
      <c r="B126" s="16"/>
      <c r="C126" s="19"/>
      <c r="D126" s="19"/>
      <c r="E126" s="11"/>
      <c r="F126" s="71" t="s">
        <v>18</v>
      </c>
      <c r="G126" s="53"/>
      <c r="H126" s="67">
        <v>64.022696999999994</v>
      </c>
      <c r="I126" s="74">
        <f>+H126/H$130</f>
        <v>0.16108619402658828</v>
      </c>
      <c r="J126" s="68">
        <v>39.647909999999996</v>
      </c>
      <c r="K126" s="74">
        <f>+J126/H126</f>
        <v>0.61927897226822548</v>
      </c>
      <c r="L126" s="11"/>
      <c r="M126" s="19"/>
      <c r="N126" s="19"/>
      <c r="O126" s="20"/>
    </row>
    <row r="127" spans="2:15" x14ac:dyDescent="0.25">
      <c r="B127" s="16"/>
      <c r="C127" s="19"/>
      <c r="D127" s="19"/>
      <c r="E127" s="11"/>
      <c r="F127" s="71" t="s">
        <v>19</v>
      </c>
      <c r="G127" s="53"/>
      <c r="H127" s="68">
        <v>322.23996699999998</v>
      </c>
      <c r="I127" s="74">
        <f t="shared" ref="I127:I129" si="17">+H127/H$130</f>
        <v>0.81078136785276955</v>
      </c>
      <c r="J127" s="68">
        <v>195.647683</v>
      </c>
      <c r="K127" s="74">
        <f t="shared" ref="K127:K130" si="18">+J127/H127</f>
        <v>0.60714902878574339</v>
      </c>
      <c r="L127" s="11"/>
      <c r="M127" s="19"/>
      <c r="N127" s="19"/>
      <c r="O127" s="20"/>
    </row>
    <row r="128" spans="2:15" x14ac:dyDescent="0.25">
      <c r="B128" s="16"/>
      <c r="C128" s="19"/>
      <c r="D128" s="19"/>
      <c r="E128" s="11"/>
      <c r="F128" s="71" t="s">
        <v>28</v>
      </c>
      <c r="G128" s="53"/>
      <c r="H128" s="68">
        <v>3.9027910000000001</v>
      </c>
      <c r="I128" s="74">
        <f t="shared" si="17"/>
        <v>9.819732340723206E-3</v>
      </c>
      <c r="J128" s="68">
        <v>8.9999999999999993E-3</v>
      </c>
      <c r="K128" s="74">
        <f t="shared" si="18"/>
        <v>2.3060420094235122E-3</v>
      </c>
      <c r="L128" s="11"/>
      <c r="M128" s="19"/>
      <c r="N128" s="19"/>
      <c r="O128" s="20"/>
    </row>
    <row r="129" spans="2:15" x14ac:dyDescent="0.25">
      <c r="B129" s="16"/>
      <c r="C129" s="19"/>
      <c r="D129" s="19"/>
      <c r="E129" s="11"/>
      <c r="F129" s="71" t="s">
        <v>20</v>
      </c>
      <c r="G129" s="53"/>
      <c r="H129" s="68">
        <v>7.27827</v>
      </c>
      <c r="I129" s="74">
        <f t="shared" si="17"/>
        <v>1.8312705779918906E-2</v>
      </c>
      <c r="J129" s="68">
        <v>4.1337380000000001</v>
      </c>
      <c r="K129" s="74">
        <f t="shared" si="18"/>
        <v>0.56795612144094687</v>
      </c>
      <c r="L129" s="11"/>
      <c r="M129" s="19"/>
      <c r="N129" s="19"/>
      <c r="O129" s="20"/>
    </row>
    <row r="130" spans="2:15" x14ac:dyDescent="0.25">
      <c r="B130" s="16"/>
      <c r="C130" s="19"/>
      <c r="D130" s="19"/>
      <c r="E130" s="11"/>
      <c r="F130" s="72" t="s">
        <v>0</v>
      </c>
      <c r="G130" s="55"/>
      <c r="H130" s="69">
        <f>SUM(H126:H129)</f>
        <v>397.44372499999997</v>
      </c>
      <c r="I130" s="73">
        <f>SUM(I126:I129)</f>
        <v>1</v>
      </c>
      <c r="J130" s="69">
        <f>SUM(J126:J129)</f>
        <v>239.43833099999998</v>
      </c>
      <c r="K130" s="73">
        <f t="shared" si="18"/>
        <v>0.60244587079592204</v>
      </c>
      <c r="L130" s="11"/>
      <c r="M130" s="19"/>
      <c r="N130" s="19"/>
      <c r="O130" s="20"/>
    </row>
    <row r="131" spans="2:15" x14ac:dyDescent="0.25">
      <c r="B131" s="16"/>
      <c r="C131" s="19"/>
      <c r="E131" s="11"/>
      <c r="F131" s="105" t="s">
        <v>63</v>
      </c>
      <c r="G131" s="105"/>
      <c r="H131" s="105"/>
      <c r="I131" s="105"/>
      <c r="J131" s="105"/>
      <c r="K131" s="105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06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49.9%, del mismo modo para proyectos SALUD se tiene un nivel de avance de 76.6%. Cabe destacar que solo estos dos sectores concentran el 78.5% del presupuesto de esta región. 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20"/>
    </row>
    <row r="134" spans="2:15" x14ac:dyDescent="0.25">
      <c r="B134" s="1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20"/>
    </row>
    <row r="135" spans="2:15" x14ac:dyDescent="0.25">
      <c r="B135" s="16"/>
      <c r="C135" s="19"/>
      <c r="D135" s="11"/>
      <c r="E135" s="11"/>
      <c r="F135" s="11"/>
      <c r="G135" s="11"/>
      <c r="H135" s="19"/>
      <c r="I135" s="19"/>
      <c r="J135" s="19"/>
      <c r="K135" s="19"/>
      <c r="L135" s="19"/>
      <c r="M135" s="19"/>
      <c r="N135" s="19"/>
      <c r="O135" s="20"/>
    </row>
    <row r="136" spans="2:15" x14ac:dyDescent="0.25">
      <c r="B136" s="16"/>
      <c r="C136" s="19"/>
      <c r="D136" s="11"/>
      <c r="E136" s="115" t="s">
        <v>80</v>
      </c>
      <c r="F136" s="115"/>
      <c r="G136" s="115"/>
      <c r="H136" s="115"/>
      <c r="I136" s="115"/>
      <c r="J136" s="115"/>
      <c r="K136" s="115"/>
      <c r="L136" s="115"/>
      <c r="M136" s="19"/>
      <c r="N136" s="19"/>
      <c r="O136" s="20"/>
    </row>
    <row r="137" spans="2:15" x14ac:dyDescent="0.25">
      <c r="B137" s="16"/>
      <c r="C137" s="19"/>
      <c r="D137" s="11"/>
      <c r="E137" s="11"/>
      <c r="F137" s="116" t="s">
        <v>1</v>
      </c>
      <c r="G137" s="116"/>
      <c r="H137" s="116"/>
      <c r="I137" s="116"/>
      <c r="J137" s="116"/>
      <c r="K137" s="116"/>
      <c r="L137" s="11"/>
      <c r="M137" s="19"/>
      <c r="N137" s="19"/>
      <c r="O137" s="20"/>
    </row>
    <row r="138" spans="2:15" x14ac:dyDescent="0.25">
      <c r="B138" s="16"/>
      <c r="C138" s="19"/>
      <c r="D138" s="11"/>
      <c r="E138" s="19"/>
      <c r="F138" s="117" t="s">
        <v>27</v>
      </c>
      <c r="G138" s="117"/>
      <c r="H138" s="70" t="s">
        <v>25</v>
      </c>
      <c r="I138" s="70" t="s">
        <v>3</v>
      </c>
      <c r="J138" s="70" t="s">
        <v>26</v>
      </c>
      <c r="K138" s="70" t="s">
        <v>23</v>
      </c>
      <c r="L138" s="11"/>
      <c r="M138" s="19"/>
      <c r="N138" s="19"/>
      <c r="O138" s="20"/>
    </row>
    <row r="139" spans="2:15" x14ac:dyDescent="0.25">
      <c r="B139" s="16"/>
      <c r="C139" s="19"/>
      <c r="D139" s="11"/>
      <c r="E139" s="19"/>
      <c r="F139" s="71" t="s">
        <v>67</v>
      </c>
      <c r="G139" s="78"/>
      <c r="H139" s="68">
        <v>181.18127200000001</v>
      </c>
      <c r="I139" s="74">
        <f>+H139/H$147</f>
        <v>0.45586648021679044</v>
      </c>
      <c r="J139" s="68">
        <v>90.416263000000001</v>
      </c>
      <c r="K139" s="74">
        <f>+J139/H139</f>
        <v>0.49903757712883262</v>
      </c>
      <c r="L139" s="11"/>
      <c r="M139" s="19"/>
      <c r="N139" s="19"/>
      <c r="O139" s="20"/>
    </row>
    <row r="140" spans="2:15" x14ac:dyDescent="0.25">
      <c r="B140" s="16"/>
      <c r="C140" s="19"/>
      <c r="D140" s="11"/>
      <c r="E140" s="19"/>
      <c r="F140" s="71" t="s">
        <v>76</v>
      </c>
      <c r="G140" s="78"/>
      <c r="H140" s="68">
        <v>130.99296699999999</v>
      </c>
      <c r="I140" s="74">
        <f t="shared" ref="I140:I146" si="19">+H140/H$147</f>
        <v>0.32958871598740169</v>
      </c>
      <c r="J140" s="68">
        <v>100.32302900000001</v>
      </c>
      <c r="K140" s="74">
        <f t="shared" ref="K140:K147" si="20">+J140/H140</f>
        <v>0.76586576590787514</v>
      </c>
      <c r="L140" s="11"/>
      <c r="M140" s="19"/>
      <c r="N140" s="19"/>
      <c r="O140" s="20"/>
    </row>
    <row r="141" spans="2:15" x14ac:dyDescent="0.25">
      <c r="B141" s="16"/>
      <c r="C141" s="19"/>
      <c r="D141" s="11"/>
      <c r="E141" s="19"/>
      <c r="F141" s="71" t="s">
        <v>65</v>
      </c>
      <c r="G141" s="78"/>
      <c r="H141" s="68">
        <v>32.396828999999997</v>
      </c>
      <c r="I141" s="74">
        <f t="shared" si="19"/>
        <v>8.1512996588384914E-2</v>
      </c>
      <c r="J141" s="68">
        <v>24.948511</v>
      </c>
      <c r="K141" s="74">
        <f t="shared" si="20"/>
        <v>0.77009114071009854</v>
      </c>
      <c r="L141" s="11"/>
      <c r="M141" s="19"/>
      <c r="N141" s="19"/>
      <c r="O141" s="20"/>
    </row>
    <row r="142" spans="2:15" x14ac:dyDescent="0.25">
      <c r="B142" s="16"/>
      <c r="C142" s="19"/>
      <c r="D142" s="11"/>
      <c r="E142" s="19"/>
      <c r="F142" s="71" t="s">
        <v>77</v>
      </c>
      <c r="G142" s="78"/>
      <c r="H142" s="68">
        <v>17.344708000000001</v>
      </c>
      <c r="I142" s="74">
        <f t="shared" si="19"/>
        <v>4.3640663844925466E-2</v>
      </c>
      <c r="J142" s="68">
        <v>8.1019810000000003</v>
      </c>
      <c r="K142" s="74">
        <f t="shared" si="20"/>
        <v>0.46711544524128051</v>
      </c>
      <c r="L142" s="11"/>
      <c r="M142" s="19"/>
      <c r="N142" s="19"/>
      <c r="O142" s="20"/>
    </row>
    <row r="143" spans="2:15" x14ac:dyDescent="0.25">
      <c r="B143" s="16"/>
      <c r="C143" s="19"/>
      <c r="D143" s="11"/>
      <c r="E143" s="19"/>
      <c r="F143" s="71" t="s">
        <v>68</v>
      </c>
      <c r="G143" s="78"/>
      <c r="H143" s="68">
        <v>11.052866</v>
      </c>
      <c r="I143" s="74">
        <f t="shared" si="19"/>
        <v>2.7809889312002595E-2</v>
      </c>
      <c r="J143" s="68">
        <v>4.2065109999999999</v>
      </c>
      <c r="K143" s="74">
        <f>+J143/H143</f>
        <v>0.38058101853401644</v>
      </c>
      <c r="L143" s="11"/>
      <c r="M143" s="19"/>
      <c r="N143" s="19"/>
      <c r="O143" s="20"/>
    </row>
    <row r="144" spans="2:15" x14ac:dyDescent="0.25">
      <c r="B144" s="16"/>
      <c r="C144" s="19"/>
      <c r="D144" s="11"/>
      <c r="E144" s="19"/>
      <c r="F144" s="71" t="s">
        <v>66</v>
      </c>
      <c r="G144" s="78"/>
      <c r="H144" s="68">
        <v>9.7941330000000004</v>
      </c>
      <c r="I144" s="74">
        <f t="shared" si="19"/>
        <v>2.4642817042840468E-2</v>
      </c>
      <c r="J144" s="68">
        <v>4.9083909999999999</v>
      </c>
      <c r="K144" s="74">
        <f t="shared" si="20"/>
        <v>0.50115625344274983</v>
      </c>
      <c r="L144" s="11"/>
      <c r="M144" s="19"/>
      <c r="N144" s="19"/>
      <c r="O144" s="20"/>
    </row>
    <row r="145" spans="2:15" x14ac:dyDescent="0.25">
      <c r="B145" s="16"/>
      <c r="C145" s="19"/>
      <c r="D145" s="11"/>
      <c r="E145" s="19"/>
      <c r="F145" s="71" t="s">
        <v>71</v>
      </c>
      <c r="G145" s="78"/>
      <c r="H145" s="68">
        <v>7.27827</v>
      </c>
      <c r="I145" s="74">
        <f t="shared" si="19"/>
        <v>1.8312705779918906E-2</v>
      </c>
      <c r="J145" s="68">
        <v>4.1337380000000001</v>
      </c>
      <c r="K145" s="74">
        <f t="shared" si="20"/>
        <v>0.56795612144094687</v>
      </c>
      <c r="L145" s="11"/>
      <c r="M145" s="19"/>
      <c r="N145" s="19"/>
      <c r="O145" s="20"/>
    </row>
    <row r="146" spans="2:15" x14ac:dyDescent="0.25">
      <c r="B146" s="16"/>
      <c r="C146" s="19"/>
      <c r="D146" s="11"/>
      <c r="E146" s="19"/>
      <c r="F146" s="71" t="s">
        <v>72</v>
      </c>
      <c r="G146" s="78"/>
      <c r="H146" s="68">
        <v>7.4026800000000321</v>
      </c>
      <c r="I146" s="74">
        <f t="shared" si="19"/>
        <v>1.8625731227735528E-2</v>
      </c>
      <c r="J146" s="68">
        <v>2.3999069999999847</v>
      </c>
      <c r="K146" s="74">
        <f t="shared" si="20"/>
        <v>0.32419434583150619</v>
      </c>
      <c r="L146" s="11"/>
      <c r="M146" s="19"/>
      <c r="N146" s="19"/>
      <c r="O146" s="20"/>
    </row>
    <row r="147" spans="2:15" x14ac:dyDescent="0.25">
      <c r="B147" s="16"/>
      <c r="C147" s="19"/>
      <c r="D147" s="11"/>
      <c r="E147" s="19"/>
      <c r="F147" s="72" t="s">
        <v>0</v>
      </c>
      <c r="G147" s="79"/>
      <c r="H147" s="69">
        <f>SUM(H139:H146)</f>
        <v>397.44372500000003</v>
      </c>
      <c r="I147" s="73">
        <f>SUM(I139:I146)</f>
        <v>1</v>
      </c>
      <c r="J147" s="69">
        <f>SUM(J139:J146)</f>
        <v>239.43833099999998</v>
      </c>
      <c r="K147" s="73">
        <f t="shared" si="20"/>
        <v>0.60244587079592204</v>
      </c>
      <c r="L147" s="11"/>
      <c r="M147" s="19"/>
      <c r="N147" s="19"/>
      <c r="O147" s="20"/>
    </row>
    <row r="148" spans="2:15" x14ac:dyDescent="0.25">
      <c r="B148" s="16"/>
      <c r="C148" s="19"/>
      <c r="E148" s="11"/>
      <c r="F148" s="105" t="s">
        <v>63</v>
      </c>
      <c r="G148" s="105"/>
      <c r="H148" s="105"/>
      <c r="I148" s="105"/>
      <c r="J148" s="105"/>
      <c r="K148" s="105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6"/>
      <c r="G149" s="46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06" t="str">
        <f>+CONCATENATE("Al 13 de noviembre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13 de noviembre de los 244  proyectos presupuestados para el 2017, 37 no cuentan con ningún avance en ejecución del gasto, mientras que 31 (12.7% de proyectos) no superan el 50,0% de ejecución, 137 proyectos (56.1% del total) tienen un nivel de ejecución mayor al 50,0% pero no culminan al 100% y 39 proyectos por S/ 13.5 millones se han ejecutado al 100,0%.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20"/>
    </row>
    <row r="151" spans="2:15" x14ac:dyDescent="0.25">
      <c r="B151" s="1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20"/>
    </row>
    <row r="152" spans="2:15" x14ac:dyDescent="0.25">
      <c r="B152" s="16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2:15" x14ac:dyDescent="0.25">
      <c r="B153" s="16"/>
      <c r="C153" s="19"/>
      <c r="D153" s="19"/>
      <c r="E153" s="115" t="s">
        <v>91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11"/>
      <c r="F154" s="116" t="s">
        <v>38</v>
      </c>
      <c r="G154" s="116"/>
      <c r="H154" s="116"/>
      <c r="I154" s="116"/>
      <c r="J154" s="116"/>
      <c r="K154" s="116"/>
      <c r="L154" s="11"/>
      <c r="M154" s="19"/>
      <c r="N154" s="19"/>
      <c r="O154" s="20"/>
    </row>
    <row r="155" spans="2:15" x14ac:dyDescent="0.25">
      <c r="B155" s="16"/>
      <c r="C155" s="19"/>
      <c r="D155" s="19"/>
      <c r="E155" s="19"/>
      <c r="F155" s="70" t="s">
        <v>30</v>
      </c>
      <c r="G155" s="70" t="s">
        <v>23</v>
      </c>
      <c r="H155" s="70" t="s">
        <v>25</v>
      </c>
      <c r="I155" s="70" t="s">
        <v>12</v>
      </c>
      <c r="J155" s="70" t="s">
        <v>29</v>
      </c>
      <c r="K155" s="70" t="s">
        <v>3</v>
      </c>
      <c r="L155" s="19"/>
      <c r="M155" s="19"/>
      <c r="N155" s="19"/>
      <c r="O155" s="20"/>
    </row>
    <row r="156" spans="2:15" x14ac:dyDescent="0.25">
      <c r="B156" s="16"/>
      <c r="C156" s="19"/>
      <c r="D156" s="19"/>
      <c r="E156" s="19"/>
      <c r="F156" s="84" t="s">
        <v>31</v>
      </c>
      <c r="G156" s="74">
        <f>+I156/H156</f>
        <v>0</v>
      </c>
      <c r="H156" s="68">
        <v>25.091609000000005</v>
      </c>
      <c r="I156" s="68">
        <v>0</v>
      </c>
      <c r="J156" s="84">
        <v>37</v>
      </c>
      <c r="K156" s="74">
        <f>+J156/J$160</f>
        <v>0.15163934426229508</v>
      </c>
      <c r="L156" s="19"/>
      <c r="M156" s="19"/>
      <c r="N156" s="19"/>
      <c r="O156" s="20"/>
    </row>
    <row r="157" spans="2:15" x14ac:dyDescent="0.25">
      <c r="B157" s="16"/>
      <c r="C157" s="19"/>
      <c r="D157" s="19"/>
      <c r="E157" s="19"/>
      <c r="F157" s="84" t="s">
        <v>32</v>
      </c>
      <c r="G157" s="74">
        <f t="shared" ref="G157:G160" si="21">+I157/H157</f>
        <v>0.26728019984629992</v>
      </c>
      <c r="H157" s="68">
        <v>88.006432999999987</v>
      </c>
      <c r="I157" s="68">
        <v>23.522377000000002</v>
      </c>
      <c r="J157" s="84">
        <v>31</v>
      </c>
      <c r="K157" s="74">
        <f t="shared" ref="K157:K159" si="22">+J157/J$160</f>
        <v>0.12704918032786885</v>
      </c>
      <c r="L157" s="19"/>
      <c r="M157" s="19"/>
      <c r="N157" s="19"/>
      <c r="O157" s="20"/>
    </row>
    <row r="158" spans="2:15" x14ac:dyDescent="0.25">
      <c r="B158" s="16"/>
      <c r="C158" s="19"/>
      <c r="D158" s="19"/>
      <c r="E158" s="19"/>
      <c r="F158" s="84" t="s">
        <v>33</v>
      </c>
      <c r="G158" s="74">
        <f t="shared" si="21"/>
        <v>0.74740873766676708</v>
      </c>
      <c r="H158" s="68">
        <v>270.88062100000002</v>
      </c>
      <c r="I158" s="68">
        <v>202.45854299999996</v>
      </c>
      <c r="J158" s="84">
        <v>137</v>
      </c>
      <c r="K158" s="74">
        <f t="shared" si="22"/>
        <v>0.56147540983606559</v>
      </c>
      <c r="L158" s="19"/>
      <c r="M158" s="19"/>
      <c r="N158" s="19"/>
      <c r="O158" s="20"/>
    </row>
    <row r="159" spans="2:15" x14ac:dyDescent="0.25">
      <c r="B159" s="16"/>
      <c r="C159" s="19"/>
      <c r="D159" s="19"/>
      <c r="E159" s="19"/>
      <c r="F159" s="84" t="s">
        <v>34</v>
      </c>
      <c r="G159" s="74">
        <f t="shared" si="21"/>
        <v>0.99943149166338696</v>
      </c>
      <c r="H159" s="68">
        <v>13.465062000000005</v>
      </c>
      <c r="I159" s="68">
        <v>13.457406999999993</v>
      </c>
      <c r="J159" s="84">
        <v>39</v>
      </c>
      <c r="K159" s="74">
        <f t="shared" si="22"/>
        <v>0.1598360655737705</v>
      </c>
      <c r="L159" s="19"/>
      <c r="M159" s="19"/>
      <c r="N159" s="19"/>
      <c r="O159" s="20"/>
    </row>
    <row r="160" spans="2:15" x14ac:dyDescent="0.25">
      <c r="B160" s="16"/>
      <c r="C160" s="19"/>
      <c r="D160" s="19"/>
      <c r="E160" s="19"/>
      <c r="F160" s="85" t="s">
        <v>0</v>
      </c>
      <c r="G160" s="73">
        <f t="shared" si="21"/>
        <v>0.60244586073160411</v>
      </c>
      <c r="H160" s="69">
        <f t="shared" ref="H160:J160" si="23">SUM(H156:H159)</f>
        <v>397.44372499999997</v>
      </c>
      <c r="I160" s="69">
        <f t="shared" si="23"/>
        <v>239.43832699999996</v>
      </c>
      <c r="J160" s="85">
        <f t="shared" si="23"/>
        <v>244</v>
      </c>
      <c r="K160" s="73">
        <f>SUM(K156:K159)</f>
        <v>1</v>
      </c>
      <c r="L160" s="19"/>
      <c r="M160" s="19"/>
      <c r="N160" s="19"/>
      <c r="O160" s="20"/>
    </row>
    <row r="161" spans="2:15" x14ac:dyDescent="0.25">
      <c r="B161" s="16"/>
      <c r="C161" s="19"/>
      <c r="E161" s="11"/>
      <c r="F161" s="105" t="s">
        <v>63</v>
      </c>
      <c r="G161" s="105"/>
      <c r="H161" s="105"/>
      <c r="I161" s="105"/>
      <c r="J161" s="105"/>
      <c r="K161" s="105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0"/>
    </row>
    <row r="167" spans="2:15" x14ac:dyDescent="0.25">
      <c r="B167" s="16"/>
      <c r="C167" s="118" t="s">
        <v>36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7"/>
    </row>
    <row r="168" spans="2:15" x14ac:dyDescent="0.25">
      <c r="B168" s="16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8"/>
    </row>
    <row r="169" spans="2:15" ht="15" customHeight="1" x14ac:dyDescent="0.25">
      <c r="B169" s="16"/>
      <c r="C169" s="106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51.5%, mientras que para los proyectos del tipo social se registra un avance del 56.8% a dos meses de culminar el año 2017. Cabe resaltar que estos dos tipos de proyectos absorben el 97.3% del presupuesto total de los Gobiernos Locales en esta región.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8"/>
    </row>
    <row r="170" spans="2:15" x14ac:dyDescent="0.25">
      <c r="B170" s="1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20"/>
    </row>
    <row r="171" spans="2:15" x14ac:dyDescent="0.25">
      <c r="B171" s="16"/>
      <c r="C171" s="19"/>
      <c r="D171" s="19"/>
      <c r="E171" s="11"/>
      <c r="F171" s="11"/>
      <c r="G171" s="11"/>
      <c r="H171" s="11"/>
      <c r="I171" s="11"/>
      <c r="J171" s="11"/>
      <c r="K171" s="11"/>
      <c r="L171" s="11"/>
      <c r="M171" s="19"/>
      <c r="N171" s="19"/>
      <c r="O171" s="20"/>
    </row>
    <row r="172" spans="2:15" x14ac:dyDescent="0.25">
      <c r="B172" s="16"/>
      <c r="C172" s="19"/>
      <c r="D172" s="19"/>
      <c r="E172" s="119" t="s">
        <v>86</v>
      </c>
      <c r="F172" s="119"/>
      <c r="G172" s="119"/>
      <c r="H172" s="119"/>
      <c r="I172" s="119"/>
      <c r="J172" s="119"/>
      <c r="K172" s="119"/>
      <c r="L172" s="119"/>
      <c r="M172" s="19"/>
      <c r="N172" s="19"/>
      <c r="O172" s="20"/>
    </row>
    <row r="173" spans="2:15" x14ac:dyDescent="0.25">
      <c r="B173" s="16"/>
      <c r="C173" s="19"/>
      <c r="D173" s="19"/>
      <c r="E173" s="11"/>
      <c r="F173" s="116" t="s">
        <v>1</v>
      </c>
      <c r="G173" s="116"/>
      <c r="H173" s="116"/>
      <c r="I173" s="116"/>
      <c r="J173" s="116"/>
      <c r="K173" s="116"/>
      <c r="L173" s="11"/>
      <c r="M173" s="19"/>
      <c r="N173" s="19"/>
      <c r="O173" s="20"/>
    </row>
    <row r="174" spans="2:15" x14ac:dyDescent="0.25">
      <c r="B174" s="16"/>
      <c r="C174" s="19"/>
      <c r="D174" s="19"/>
      <c r="E174" s="11"/>
      <c r="F174" s="117" t="s">
        <v>37</v>
      </c>
      <c r="G174" s="117"/>
      <c r="H174" s="70" t="s">
        <v>11</v>
      </c>
      <c r="I174" s="70" t="s">
        <v>21</v>
      </c>
      <c r="J174" s="70" t="s">
        <v>22</v>
      </c>
      <c r="K174" s="70" t="s">
        <v>23</v>
      </c>
      <c r="L174" s="11"/>
      <c r="M174" s="19"/>
      <c r="N174" s="19"/>
      <c r="O174" s="20"/>
    </row>
    <row r="175" spans="2:15" x14ac:dyDescent="0.25">
      <c r="B175" s="16"/>
      <c r="C175" s="19"/>
      <c r="D175" s="19"/>
      <c r="E175" s="11"/>
      <c r="F175" s="71" t="s">
        <v>18</v>
      </c>
      <c r="G175" s="53"/>
      <c r="H175" s="67">
        <v>210.15021200000001</v>
      </c>
      <c r="I175" s="74">
        <f>+H175/H$179</f>
        <v>0.48129125997710742</v>
      </c>
      <c r="J175" s="68">
        <v>108.24566000000002</v>
      </c>
      <c r="K175" s="74">
        <f>+J175/H175</f>
        <v>0.51508708447079754</v>
      </c>
      <c r="L175" s="11"/>
      <c r="M175" s="19"/>
      <c r="N175" s="19"/>
      <c r="O175" s="20"/>
    </row>
    <row r="176" spans="2:15" x14ac:dyDescent="0.25">
      <c r="B176" s="16"/>
      <c r="C176" s="19"/>
      <c r="D176" s="19"/>
      <c r="E176" s="11"/>
      <c r="F176" s="71" t="s">
        <v>19</v>
      </c>
      <c r="G176" s="53"/>
      <c r="H176" s="68">
        <v>214.63046199999999</v>
      </c>
      <c r="I176" s="74">
        <f>+H176/H$179</f>
        <v>0.49155204033507549</v>
      </c>
      <c r="J176" s="68">
        <v>121.88871100000001</v>
      </c>
      <c r="K176" s="74">
        <f t="shared" ref="K176:K179" si="24">+J176/H176</f>
        <v>0.5679003337373425</v>
      </c>
      <c r="L176" s="11"/>
      <c r="M176" s="19"/>
      <c r="N176" s="19"/>
      <c r="O176" s="20"/>
    </row>
    <row r="177" spans="2:15" x14ac:dyDescent="0.25">
      <c r="B177" s="16"/>
      <c r="C177" s="19"/>
      <c r="D177" s="19"/>
      <c r="E177" s="11"/>
      <c r="F177" s="71" t="s">
        <v>28</v>
      </c>
      <c r="G177" s="53"/>
      <c r="H177" s="68">
        <v>2.4434589999999998</v>
      </c>
      <c r="I177" s="74">
        <f t="shared" ref="I177:I178" si="25">+H177/H$179</f>
        <v>5.5960707801351291E-3</v>
      </c>
      <c r="J177" s="68">
        <v>1.9527699999999999</v>
      </c>
      <c r="K177" s="74">
        <f t="shared" si="24"/>
        <v>0.79918263412645763</v>
      </c>
      <c r="L177" s="11"/>
      <c r="M177" s="19"/>
      <c r="N177" s="19"/>
      <c r="O177" s="20"/>
    </row>
    <row r="178" spans="2:15" x14ac:dyDescent="0.25">
      <c r="B178" s="16"/>
      <c r="C178" s="19"/>
      <c r="D178" s="19"/>
      <c r="E178" s="11"/>
      <c r="F178" s="71" t="s">
        <v>20</v>
      </c>
      <c r="G178" s="53"/>
      <c r="H178" s="68">
        <v>9.4141969999999997</v>
      </c>
      <c r="I178" s="74">
        <f t="shared" si="25"/>
        <v>2.1560628907682015E-2</v>
      </c>
      <c r="J178" s="68">
        <v>6.2250949999999996</v>
      </c>
      <c r="K178" s="74">
        <f t="shared" si="24"/>
        <v>0.66124545725992345</v>
      </c>
      <c r="L178" s="11"/>
      <c r="M178" s="19"/>
      <c r="N178" s="19"/>
      <c r="O178" s="20"/>
    </row>
    <row r="179" spans="2:15" x14ac:dyDescent="0.25">
      <c r="B179" s="16"/>
      <c r="C179" s="19"/>
      <c r="D179" s="19"/>
      <c r="E179" s="11"/>
      <c r="F179" s="72" t="s">
        <v>0</v>
      </c>
      <c r="G179" s="55"/>
      <c r="H179" s="69">
        <f>SUM(H175:H178)</f>
        <v>436.63833</v>
      </c>
      <c r="I179" s="73">
        <f>SUM(I175:I178)</f>
        <v>1</v>
      </c>
      <c r="J179" s="69">
        <f>SUM(J175:J178)</f>
        <v>238.31223600000004</v>
      </c>
      <c r="K179" s="73">
        <f t="shared" si="24"/>
        <v>0.5457886301461442</v>
      </c>
      <c r="L179" s="11"/>
      <c r="M179" s="19"/>
      <c r="N179" s="19"/>
      <c r="O179" s="20"/>
    </row>
    <row r="180" spans="2:15" x14ac:dyDescent="0.25">
      <c r="B180" s="16"/>
      <c r="C180" s="19"/>
      <c r="E180" s="11"/>
      <c r="F180" s="105" t="s">
        <v>63</v>
      </c>
      <c r="G180" s="105"/>
      <c r="H180" s="105"/>
      <c r="I180" s="105"/>
      <c r="J180" s="105"/>
      <c r="K180" s="105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06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50.8%, del mismo modo para proyectos SANEAMIENTO se tiene un nivel de avance de 47.5%. Cabe destacar que solo estos dos sectores concentran el 62.2% del presupuesto de esta región. 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20"/>
    </row>
    <row r="183" spans="2:15" x14ac:dyDescent="0.25">
      <c r="B183" s="1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20"/>
    </row>
    <row r="184" spans="2:15" x14ac:dyDescent="0.25">
      <c r="B184" s="16"/>
      <c r="C184" s="19"/>
      <c r="D184" s="11"/>
      <c r="E184" s="11"/>
      <c r="F184" s="11"/>
      <c r="G184" s="11"/>
      <c r="H184" s="19"/>
      <c r="I184" s="19"/>
      <c r="J184" s="19"/>
      <c r="K184" s="19"/>
      <c r="L184" s="19"/>
      <c r="M184" s="19"/>
      <c r="N184" s="19"/>
      <c r="O184" s="20"/>
    </row>
    <row r="185" spans="2:15" x14ac:dyDescent="0.25">
      <c r="B185" s="16"/>
      <c r="C185" s="19"/>
      <c r="D185" s="11"/>
      <c r="E185" s="115" t="s">
        <v>80</v>
      </c>
      <c r="F185" s="115"/>
      <c r="G185" s="115"/>
      <c r="H185" s="115"/>
      <c r="I185" s="115"/>
      <c r="J185" s="115"/>
      <c r="K185" s="115"/>
      <c r="L185" s="115"/>
      <c r="M185" s="19"/>
      <c r="N185" s="19"/>
      <c r="O185" s="20"/>
    </row>
    <row r="186" spans="2:15" x14ac:dyDescent="0.25">
      <c r="B186" s="16"/>
      <c r="C186" s="19"/>
      <c r="D186" s="11"/>
      <c r="E186" s="11"/>
      <c r="F186" s="116" t="s">
        <v>1</v>
      </c>
      <c r="G186" s="116"/>
      <c r="H186" s="116"/>
      <c r="I186" s="116"/>
      <c r="J186" s="116"/>
      <c r="K186" s="116"/>
      <c r="L186" s="11"/>
      <c r="M186" s="19"/>
      <c r="N186" s="19"/>
      <c r="O186" s="20"/>
    </row>
    <row r="187" spans="2:15" x14ac:dyDescent="0.25">
      <c r="B187" s="16"/>
      <c r="C187" s="19"/>
      <c r="D187" s="11"/>
      <c r="E187" s="19"/>
      <c r="F187" s="117" t="s">
        <v>27</v>
      </c>
      <c r="G187" s="117"/>
      <c r="H187" s="70" t="s">
        <v>25</v>
      </c>
      <c r="I187" s="70" t="s">
        <v>3</v>
      </c>
      <c r="J187" s="70" t="s">
        <v>26</v>
      </c>
      <c r="K187" s="70" t="s">
        <v>23</v>
      </c>
      <c r="L187" s="11"/>
      <c r="M187" s="19"/>
      <c r="N187" s="19"/>
      <c r="O187" s="20"/>
    </row>
    <row r="188" spans="2:15" x14ac:dyDescent="0.25">
      <c r="B188" s="16"/>
      <c r="C188" s="19"/>
      <c r="D188" s="11"/>
      <c r="E188" s="19"/>
      <c r="F188" s="71" t="s">
        <v>65</v>
      </c>
      <c r="G188" s="78"/>
      <c r="H188" s="68">
        <v>155.42282900000001</v>
      </c>
      <c r="I188" s="74">
        <f>+H188/H$196</f>
        <v>0.35595324166799569</v>
      </c>
      <c r="J188" s="68">
        <v>78.889819000000003</v>
      </c>
      <c r="K188" s="74">
        <f>+J188/H188</f>
        <v>0.50758192671940106</v>
      </c>
      <c r="L188" s="11"/>
      <c r="M188" s="19"/>
      <c r="N188" s="19"/>
      <c r="O188" s="20"/>
    </row>
    <row r="189" spans="2:15" x14ac:dyDescent="0.25">
      <c r="B189" s="16"/>
      <c r="C189" s="19"/>
      <c r="D189" s="11"/>
      <c r="E189" s="19"/>
      <c r="F189" s="71" t="s">
        <v>66</v>
      </c>
      <c r="G189" s="78"/>
      <c r="H189" s="68">
        <v>116.149446</v>
      </c>
      <c r="I189" s="74">
        <f t="shared" ref="I189:I195" si="26">+H189/H$196</f>
        <v>0.26600835982493803</v>
      </c>
      <c r="J189" s="68">
        <v>55.149236999999999</v>
      </c>
      <c r="K189" s="74">
        <f t="shared" ref="K189:K191" si="27">+J189/H189</f>
        <v>0.47481274254205225</v>
      </c>
      <c r="L189" s="11"/>
      <c r="M189" s="19"/>
      <c r="N189" s="19"/>
      <c r="O189" s="20"/>
    </row>
    <row r="190" spans="2:15" x14ac:dyDescent="0.25">
      <c r="B190" s="16"/>
      <c r="C190" s="19"/>
      <c r="D190" s="11"/>
      <c r="E190" s="19"/>
      <c r="F190" s="71" t="s">
        <v>67</v>
      </c>
      <c r="G190" s="78"/>
      <c r="H190" s="68">
        <v>83.947283999999996</v>
      </c>
      <c r="I190" s="74">
        <f t="shared" si="26"/>
        <v>0.19225816478365521</v>
      </c>
      <c r="J190" s="68">
        <v>60.047707000000003</v>
      </c>
      <c r="K190" s="74">
        <f t="shared" si="27"/>
        <v>0.7153025582102216</v>
      </c>
      <c r="L190" s="11"/>
      <c r="M190" s="19"/>
      <c r="N190" s="19"/>
      <c r="O190" s="20"/>
    </row>
    <row r="191" spans="2:15" x14ac:dyDescent="0.25">
      <c r="B191" s="16"/>
      <c r="C191" s="19"/>
      <c r="D191" s="11"/>
      <c r="E191" s="19"/>
      <c r="F191" s="71" t="s">
        <v>77</v>
      </c>
      <c r="G191" s="78"/>
      <c r="H191" s="68">
        <v>31.110934</v>
      </c>
      <c r="I191" s="74">
        <f t="shared" si="26"/>
        <v>7.1251037443277154E-2</v>
      </c>
      <c r="J191" s="68">
        <v>13.957514</v>
      </c>
      <c r="K191" s="74">
        <f t="shared" si="27"/>
        <v>0.44863693259739484</v>
      </c>
      <c r="L191" s="11"/>
      <c r="M191" s="19"/>
      <c r="N191" s="19"/>
      <c r="O191" s="20"/>
    </row>
    <row r="192" spans="2:15" x14ac:dyDescent="0.25">
      <c r="B192" s="16"/>
      <c r="C192" s="19"/>
      <c r="D192" s="11"/>
      <c r="E192" s="19"/>
      <c r="F192" s="71" t="s">
        <v>71</v>
      </c>
      <c r="G192" s="78"/>
      <c r="H192" s="68">
        <v>9.4141969999999997</v>
      </c>
      <c r="I192" s="74">
        <f t="shared" si="26"/>
        <v>2.1560628907682022E-2</v>
      </c>
      <c r="J192" s="68">
        <v>6.2250949999999996</v>
      </c>
      <c r="K192" s="74">
        <f>+J192/H192</f>
        <v>0.66124545725992345</v>
      </c>
      <c r="L192" s="11"/>
      <c r="M192" s="19"/>
      <c r="N192" s="19"/>
      <c r="O192" s="20"/>
    </row>
    <row r="193" spans="2:15" x14ac:dyDescent="0.25">
      <c r="B193" s="16"/>
      <c r="C193" s="19"/>
      <c r="D193" s="11"/>
      <c r="E193" s="19"/>
      <c r="F193" s="71" t="s">
        <v>68</v>
      </c>
      <c r="G193" s="78"/>
      <c r="H193" s="68">
        <v>7.2920400000000001</v>
      </c>
      <c r="I193" s="74">
        <f t="shared" si="26"/>
        <v>1.6700411986277069E-2</v>
      </c>
      <c r="J193" s="68">
        <v>6.1001519999999996</v>
      </c>
      <c r="K193" s="74">
        <f t="shared" ref="K193:K196" si="28">+J193/H193</f>
        <v>0.83654944295423495</v>
      </c>
      <c r="L193" s="11"/>
      <c r="M193" s="19"/>
      <c r="N193" s="19"/>
      <c r="O193" s="20"/>
    </row>
    <row r="194" spans="2:15" x14ac:dyDescent="0.25">
      <c r="B194" s="16"/>
      <c r="C194" s="19"/>
      <c r="D194" s="11"/>
      <c r="E194" s="19"/>
      <c r="F194" s="71" t="s">
        <v>87</v>
      </c>
      <c r="G194" s="78"/>
      <c r="H194" s="68">
        <v>6.6761340000000002</v>
      </c>
      <c r="I194" s="74">
        <f t="shared" si="26"/>
        <v>1.5289848694685146E-2</v>
      </c>
      <c r="J194" s="68">
        <v>1.416158</v>
      </c>
      <c r="K194" s="74">
        <f t="shared" si="28"/>
        <v>0.2121224648876131</v>
      </c>
      <c r="L194" s="11"/>
      <c r="M194" s="19"/>
      <c r="N194" s="19"/>
      <c r="O194" s="20"/>
    </row>
    <row r="195" spans="2:15" x14ac:dyDescent="0.25">
      <c r="B195" s="16"/>
      <c r="C195" s="19"/>
      <c r="D195" s="11"/>
      <c r="E195" s="19"/>
      <c r="F195" s="71" t="s">
        <v>72</v>
      </c>
      <c r="G195" s="78"/>
      <c r="H195" s="68">
        <v>26.62546599999996</v>
      </c>
      <c r="I195" s="74">
        <f t="shared" si="26"/>
        <v>6.0978306691489882E-2</v>
      </c>
      <c r="J195" s="68">
        <v>16.526553999999976</v>
      </c>
      <c r="K195" s="74">
        <f t="shared" si="28"/>
        <v>0.62070477940179525</v>
      </c>
      <c r="L195" s="11"/>
      <c r="M195" s="19"/>
      <c r="N195" s="19"/>
      <c r="O195" s="20"/>
    </row>
    <row r="196" spans="2:15" x14ac:dyDescent="0.25">
      <c r="B196" s="16"/>
      <c r="C196" s="19"/>
      <c r="D196" s="11"/>
      <c r="E196" s="19"/>
      <c r="F196" s="72" t="s">
        <v>0</v>
      </c>
      <c r="G196" s="79"/>
      <c r="H196" s="69">
        <f>SUM(H188:H195)</f>
        <v>436.63832999999988</v>
      </c>
      <c r="I196" s="73">
        <f>SUM(I188:I195)</f>
        <v>1.0000000000000002</v>
      </c>
      <c r="J196" s="69">
        <f>SUM(J188:J195)</f>
        <v>238.31223600000001</v>
      </c>
      <c r="K196" s="73">
        <f t="shared" si="28"/>
        <v>0.5457886301461442</v>
      </c>
      <c r="L196" s="11"/>
      <c r="M196" s="19"/>
      <c r="N196" s="19"/>
      <c r="O196" s="20"/>
    </row>
    <row r="197" spans="2:15" x14ac:dyDescent="0.25">
      <c r="B197" s="16"/>
      <c r="C197" s="19"/>
      <c r="E197" s="11"/>
      <c r="F197" s="105" t="s">
        <v>63</v>
      </c>
      <c r="G197" s="105"/>
      <c r="H197" s="105"/>
      <c r="I197" s="105"/>
      <c r="J197" s="105"/>
      <c r="K197" s="105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6"/>
      <c r="G198" s="46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06" t="str">
        <f>+CONCATENATE("Al 13 de noviembre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13 de noviembre de los 693  proyectos presupuestados para el 2017, 201 no cuentan con ningún avance en ejecución del gasto, mientras que 98 (14.1% de proyectos) no superan el 50,0% de ejecución, 193 proyectos (27.8% del total) tienen un nivel de ejecución mayor al 50,0% pero no culminan al 100% y 201 proyectos por S/ 35.3 millones se han ejecutado al 100,0%.</v>
      </c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20"/>
    </row>
    <row r="200" spans="2:15" x14ac:dyDescent="0.25">
      <c r="B200" s="1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92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11"/>
      <c r="F203" s="116" t="s">
        <v>38</v>
      </c>
      <c r="G203" s="116"/>
      <c r="H203" s="116"/>
      <c r="I203" s="116"/>
      <c r="J203" s="116"/>
      <c r="K203" s="116"/>
      <c r="L203" s="11"/>
      <c r="M203" s="19"/>
      <c r="N203" s="19"/>
      <c r="O203" s="20"/>
    </row>
    <row r="204" spans="2:15" x14ac:dyDescent="0.25">
      <c r="B204" s="16"/>
      <c r="C204" s="19"/>
      <c r="D204" s="19"/>
      <c r="E204" s="19"/>
      <c r="F204" s="70" t="s">
        <v>30</v>
      </c>
      <c r="G204" s="70" t="s">
        <v>23</v>
      </c>
      <c r="H204" s="70" t="s">
        <v>25</v>
      </c>
      <c r="I204" s="70" t="s">
        <v>12</v>
      </c>
      <c r="J204" s="70" t="s">
        <v>29</v>
      </c>
      <c r="K204" s="70" t="s">
        <v>3</v>
      </c>
      <c r="L204" s="19"/>
      <c r="M204" s="19"/>
      <c r="N204" s="19"/>
      <c r="O204" s="20"/>
    </row>
    <row r="205" spans="2:15" x14ac:dyDescent="0.25">
      <c r="B205" s="16"/>
      <c r="C205" s="19"/>
      <c r="D205" s="19"/>
      <c r="E205" s="19"/>
      <c r="F205" s="84" t="s">
        <v>31</v>
      </c>
      <c r="G205" s="74">
        <f>+I205/H205</f>
        <v>0</v>
      </c>
      <c r="H205" s="68">
        <v>28.371503000000004</v>
      </c>
      <c r="I205" s="68">
        <v>0</v>
      </c>
      <c r="J205" s="84">
        <v>201</v>
      </c>
      <c r="K205" s="74">
        <f>+J205/J$209</f>
        <v>0.29004329004329005</v>
      </c>
      <c r="L205" s="19"/>
      <c r="M205" s="19"/>
      <c r="N205" s="19"/>
      <c r="O205" s="20"/>
    </row>
    <row r="206" spans="2:15" x14ac:dyDescent="0.25">
      <c r="B206" s="16"/>
      <c r="C206" s="19"/>
      <c r="D206" s="19"/>
      <c r="E206" s="19"/>
      <c r="F206" s="84" t="s">
        <v>32</v>
      </c>
      <c r="G206" s="74">
        <f t="shared" ref="G206:G209" si="29">+I206/H206</f>
        <v>0.2091416852906616</v>
      </c>
      <c r="H206" s="68">
        <v>153.86825899999997</v>
      </c>
      <c r="I206" s="68">
        <v>32.180267000000001</v>
      </c>
      <c r="J206" s="84">
        <v>98</v>
      </c>
      <c r="K206" s="74">
        <f t="shared" ref="K206:K208" si="30">+J206/J$209</f>
        <v>0.14141414141414141</v>
      </c>
      <c r="L206" s="19"/>
      <c r="M206" s="19"/>
      <c r="N206" s="19"/>
      <c r="O206" s="20"/>
    </row>
    <row r="207" spans="2:15" x14ac:dyDescent="0.25">
      <c r="B207" s="16"/>
      <c r="C207" s="19"/>
      <c r="D207" s="19"/>
      <c r="E207" s="19"/>
      <c r="F207" s="84" t="s">
        <v>33</v>
      </c>
      <c r="G207" s="74">
        <f t="shared" si="29"/>
        <v>0.779890711673079</v>
      </c>
      <c r="H207" s="68">
        <v>218.99154899999994</v>
      </c>
      <c r="I207" s="68">
        <v>170.7894749999999</v>
      </c>
      <c r="J207" s="84">
        <v>193</v>
      </c>
      <c r="K207" s="74">
        <f t="shared" si="30"/>
        <v>0.27849927849927852</v>
      </c>
      <c r="L207" s="19"/>
      <c r="M207" s="19"/>
      <c r="N207" s="19"/>
      <c r="O207" s="20"/>
    </row>
    <row r="208" spans="2:15" x14ac:dyDescent="0.25">
      <c r="B208" s="16"/>
      <c r="C208" s="19"/>
      <c r="D208" s="19"/>
      <c r="E208" s="19"/>
      <c r="F208" s="84" t="s">
        <v>34</v>
      </c>
      <c r="G208" s="74">
        <f t="shared" si="29"/>
        <v>0.99817762122250386</v>
      </c>
      <c r="H208" s="68">
        <v>35.407019000000012</v>
      </c>
      <c r="I208" s="68">
        <v>35.342494000000009</v>
      </c>
      <c r="J208" s="84">
        <v>201</v>
      </c>
      <c r="K208" s="74">
        <f t="shared" si="30"/>
        <v>0.29004329004329005</v>
      </c>
      <c r="L208" s="19"/>
      <c r="M208" s="19"/>
      <c r="N208" s="19"/>
      <c r="O208" s="20"/>
    </row>
    <row r="209" spans="2:15" x14ac:dyDescent="0.25">
      <c r="B209" s="16"/>
      <c r="C209" s="19"/>
      <c r="D209" s="19"/>
      <c r="E209" s="19"/>
      <c r="F209" s="89" t="s">
        <v>0</v>
      </c>
      <c r="G209" s="73">
        <f t="shared" si="29"/>
        <v>0.54578863014614398</v>
      </c>
      <c r="H209" s="69">
        <f t="shared" ref="H209:J209" si="31">SUM(H205:H208)</f>
        <v>436.63832999999988</v>
      </c>
      <c r="I209" s="69">
        <f t="shared" si="31"/>
        <v>238.3122359999999</v>
      </c>
      <c r="J209" s="85">
        <f t="shared" si="31"/>
        <v>693</v>
      </c>
      <c r="K209" s="73">
        <f>SUM(K205:K208)</f>
        <v>1</v>
      </c>
      <c r="L209" s="19"/>
      <c r="M209" s="19"/>
      <c r="N209" s="19"/>
      <c r="O209" s="20"/>
    </row>
    <row r="210" spans="2:15" x14ac:dyDescent="0.25">
      <c r="B210" s="16"/>
      <c r="C210" s="19"/>
      <c r="E210" s="11"/>
      <c r="F210" s="105" t="s">
        <v>63</v>
      </c>
      <c r="G210" s="105"/>
      <c r="H210" s="105"/>
      <c r="I210" s="105"/>
      <c r="J210" s="105"/>
      <c r="K210" s="105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  <mergeCell ref="B1:O2"/>
    <mergeCell ref="C7:N7"/>
    <mergeCell ref="C9:N10"/>
    <mergeCell ref="E14:F15"/>
    <mergeCell ref="G14:I14"/>
    <mergeCell ref="J14:L14"/>
    <mergeCell ref="E12:L12"/>
    <mergeCell ref="E13:L13"/>
    <mergeCell ref="F40:G40"/>
    <mergeCell ref="C35:N36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F81:G81"/>
    <mergeCell ref="F88:K88"/>
    <mergeCell ref="F89:G89"/>
    <mergeCell ref="C120:N121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C167:N167"/>
    <mergeCell ref="C169:N170"/>
    <mergeCell ref="E172:L172"/>
    <mergeCell ref="F173:K173"/>
    <mergeCell ref="F174:G174"/>
    <mergeCell ref="F148:K148"/>
    <mergeCell ref="C150:N151"/>
    <mergeCell ref="E153:L153"/>
    <mergeCell ref="F154:K154"/>
    <mergeCell ref="F161:K161"/>
  </mergeCells>
  <conditionalFormatting sqref="I81">
    <cfRule type="cellIs" dxfId="5" priority="2" operator="equal">
      <formula>0</formula>
    </cfRule>
  </conditionalFormatting>
  <conditionalFormatting sqref="I101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2"/>
  <sheetViews>
    <sheetView zoomScaleNormal="100" workbookViewId="0">
      <selection activeCell="C13" sqref="C13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25" t="s">
        <v>102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2:15" ht="15" customHeight="1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x14ac:dyDescent="0.25">
      <c r="B3" s="51" t="str">
        <f>+C7</f>
        <v>1. Ejecución del de proyectos de inversión pública en la Región</v>
      </c>
      <c r="C3" s="5"/>
      <c r="D3" s="5"/>
      <c r="E3" s="5"/>
      <c r="F3" s="5"/>
      <c r="G3" s="51"/>
      <c r="H3" s="5"/>
      <c r="I3" s="5" t="str">
        <f>+C118</f>
        <v>3. Ejecución de proyectos de inversión pública por el Gobierno Regional</v>
      </c>
      <c r="J3" s="5"/>
      <c r="K3" s="5"/>
      <c r="L3" s="51"/>
      <c r="M3" s="5"/>
      <c r="N3" s="5"/>
      <c r="O3" s="5"/>
    </row>
    <row r="4" spans="2:15" x14ac:dyDescent="0.25">
      <c r="B4" s="51" t="str">
        <f>+C69</f>
        <v>2. Ejecución de proyectos de inversión pública por el Gobierno Nacional en la región</v>
      </c>
      <c r="C4" s="5"/>
      <c r="D4" s="5"/>
      <c r="E4" s="5"/>
      <c r="F4" s="5"/>
      <c r="G4" s="51"/>
      <c r="H4" s="5"/>
      <c r="I4" s="5" t="str">
        <f>+C167</f>
        <v>4. Ejecución de proyectos de inversión pública por los Gobiernos Locales</v>
      </c>
      <c r="J4" s="5"/>
      <c r="K4" s="5"/>
      <c r="L4" s="51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2:15" x14ac:dyDescent="0.25">
      <c r="B7" s="63"/>
      <c r="C7" s="118" t="s">
        <v>39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64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06" t="s">
        <v>59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8"/>
    </row>
    <row r="10" spans="2:15" x14ac:dyDescent="0.25">
      <c r="B10" s="1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8"/>
    </row>
    <row r="11" spans="2:15" x14ac:dyDescent="0.25">
      <c r="B11" s="16"/>
      <c r="C11" s="44"/>
      <c r="D11" s="44"/>
      <c r="E11" s="44"/>
      <c r="F11" s="19"/>
      <c r="G11" s="19"/>
      <c r="H11" s="19"/>
      <c r="I11" s="19"/>
      <c r="J11" s="19"/>
      <c r="K11" s="19"/>
      <c r="L11" s="44"/>
      <c r="M11" s="44"/>
      <c r="N11" s="44"/>
      <c r="O11" s="18"/>
    </row>
    <row r="12" spans="2:15" ht="15" customHeight="1" x14ac:dyDescent="0.25">
      <c r="B12" s="16"/>
      <c r="C12" s="44"/>
      <c r="E12" s="107" t="s">
        <v>56</v>
      </c>
      <c r="F12" s="108"/>
      <c r="G12" s="108"/>
      <c r="H12" s="108"/>
      <c r="I12" s="108"/>
      <c r="J12" s="108"/>
      <c r="K12" s="108"/>
      <c r="L12" s="108"/>
      <c r="M12" s="44"/>
      <c r="N12" s="44"/>
      <c r="O12" s="18"/>
    </row>
    <row r="13" spans="2:15" x14ac:dyDescent="0.25">
      <c r="B13" s="16"/>
      <c r="C13" s="44"/>
      <c r="E13" s="109" t="s">
        <v>17</v>
      </c>
      <c r="F13" s="109"/>
      <c r="G13" s="109"/>
      <c r="H13" s="109"/>
      <c r="I13" s="109"/>
      <c r="J13" s="109"/>
      <c r="K13" s="109"/>
      <c r="L13" s="109"/>
      <c r="M13" s="44"/>
      <c r="N13" s="44"/>
      <c r="O13" s="18"/>
    </row>
    <row r="14" spans="2:15" x14ac:dyDescent="0.25">
      <c r="B14" s="16"/>
      <c r="C14" s="19"/>
      <c r="E14" s="110" t="s">
        <v>16</v>
      </c>
      <c r="F14" s="111"/>
      <c r="G14" s="114">
        <v>2017</v>
      </c>
      <c r="H14" s="114"/>
      <c r="I14" s="114"/>
      <c r="J14" s="114">
        <v>2016</v>
      </c>
      <c r="K14" s="114"/>
      <c r="L14" s="114"/>
      <c r="M14" s="19"/>
      <c r="N14" s="19"/>
      <c r="O14" s="20"/>
    </row>
    <row r="15" spans="2:15" x14ac:dyDescent="0.25">
      <c r="B15" s="16"/>
      <c r="C15" s="19"/>
      <c r="E15" s="112"/>
      <c r="F15" s="113"/>
      <c r="G15" s="9" t="s">
        <v>11</v>
      </c>
      <c r="H15" s="9" t="s">
        <v>12</v>
      </c>
      <c r="I15" s="9" t="s">
        <v>13</v>
      </c>
      <c r="J15" s="9" t="s">
        <v>11</v>
      </c>
      <c r="K15" s="9" t="s">
        <v>12</v>
      </c>
      <c r="L15" s="9" t="s">
        <v>13</v>
      </c>
      <c r="M15" s="19"/>
      <c r="N15" s="19"/>
      <c r="O15" s="20"/>
    </row>
    <row r="16" spans="2:15" x14ac:dyDescent="0.25">
      <c r="B16" s="16"/>
      <c r="C16" s="19"/>
      <c r="E16" s="52" t="s">
        <v>14</v>
      </c>
      <c r="F16" s="53"/>
      <c r="G16" s="7">
        <v>408.23874799999999</v>
      </c>
      <c r="H16" s="7">
        <v>258.15492</v>
      </c>
      <c r="I16" s="8">
        <f>+H16/G16</f>
        <v>0.63236260953847534</v>
      </c>
      <c r="J16" s="7">
        <v>140.27029200000001</v>
      </c>
      <c r="K16" s="7">
        <v>97.629470999999995</v>
      </c>
      <c r="L16" s="8">
        <f t="shared" ref="L16:L19" si="0">+K16/J16</f>
        <v>0.69600960836382941</v>
      </c>
      <c r="M16" s="59">
        <f>+(I16-L16)*100</f>
        <v>-6.3646998825354073</v>
      </c>
      <c r="N16" s="19"/>
      <c r="O16" s="20"/>
    </row>
    <row r="17" spans="2:15" x14ac:dyDescent="0.25">
      <c r="B17" s="16"/>
      <c r="C17" s="19"/>
      <c r="E17" s="52" t="s">
        <v>15</v>
      </c>
      <c r="F17" s="53"/>
      <c r="G17" s="7">
        <v>410.49791399999998</v>
      </c>
      <c r="H17" s="7">
        <v>256.28381999999999</v>
      </c>
      <c r="I17" s="8">
        <f t="shared" ref="I17:I19" si="1">+H17/G17</f>
        <v>0.62432429315584781</v>
      </c>
      <c r="J17" s="7">
        <v>513.46493299999997</v>
      </c>
      <c r="K17" s="7">
        <v>431.23249399999997</v>
      </c>
      <c r="L17" s="8">
        <f t="shared" si="0"/>
        <v>0.83984799405960597</v>
      </c>
      <c r="M17" s="59">
        <f t="shared" ref="M17:M19" si="2">+(I17-L17)*100</f>
        <v>-21.552370090375817</v>
      </c>
      <c r="N17" s="19"/>
      <c r="O17" s="20"/>
    </row>
    <row r="18" spans="2:15" x14ac:dyDescent="0.25">
      <c r="B18" s="16"/>
      <c r="C18" s="19"/>
      <c r="E18" s="52" t="s">
        <v>10</v>
      </c>
      <c r="F18" s="53"/>
      <c r="G18" s="7">
        <v>701.56039199999998</v>
      </c>
      <c r="H18" s="7">
        <v>393.288611</v>
      </c>
      <c r="I18" s="8">
        <f t="shared" si="1"/>
        <v>0.56059124130257343</v>
      </c>
      <c r="J18" s="7">
        <v>552.70910900000001</v>
      </c>
      <c r="K18" s="7">
        <v>384.213639</v>
      </c>
      <c r="L18" s="8">
        <f t="shared" si="0"/>
        <v>0.69514620393202164</v>
      </c>
      <c r="M18" s="59">
        <f t="shared" si="2"/>
        <v>-13.455496262944822</v>
      </c>
      <c r="N18" s="19"/>
      <c r="O18" s="20"/>
    </row>
    <row r="19" spans="2:15" x14ac:dyDescent="0.25">
      <c r="B19" s="16"/>
      <c r="C19" s="19"/>
      <c r="E19" s="65" t="s">
        <v>0</v>
      </c>
      <c r="F19" s="53"/>
      <c r="G19" s="7">
        <f t="shared" ref="G19:H19" si="3">SUM(G16:G18)</f>
        <v>1520.2970540000001</v>
      </c>
      <c r="H19" s="66">
        <f t="shared" si="3"/>
        <v>907.727351</v>
      </c>
      <c r="I19" s="8">
        <f t="shared" si="1"/>
        <v>0.59707236070195002</v>
      </c>
      <c r="J19" s="7">
        <f t="shared" ref="J19:K19" si="4">SUM(J16:J18)</f>
        <v>1206.444334</v>
      </c>
      <c r="K19" s="7">
        <f t="shared" si="4"/>
        <v>913.07560399999988</v>
      </c>
      <c r="L19" s="8">
        <f t="shared" si="0"/>
        <v>0.7568319385053367</v>
      </c>
      <c r="M19" s="59">
        <f t="shared" si="2"/>
        <v>-15.975957780338668</v>
      </c>
      <c r="N19" s="19"/>
      <c r="O19" s="20"/>
    </row>
    <row r="20" spans="2:15" x14ac:dyDescent="0.25">
      <c r="B20" s="16"/>
      <c r="C20" s="19"/>
      <c r="D20" s="19"/>
      <c r="E20" s="105" t="s">
        <v>64</v>
      </c>
      <c r="F20" s="105"/>
      <c r="G20" s="105"/>
      <c r="H20" s="105"/>
      <c r="I20" s="105"/>
      <c r="J20" s="105"/>
      <c r="K20" s="105"/>
      <c r="L20" s="105"/>
      <c r="M20" s="45"/>
      <c r="N20" s="19"/>
      <c r="O20" s="20"/>
    </row>
    <row r="21" spans="2:15" x14ac:dyDescent="0.25">
      <c r="B21" s="16"/>
      <c r="C21" s="19"/>
      <c r="D21" s="19"/>
      <c r="M21" s="45"/>
      <c r="N21" s="19"/>
      <c r="O21" s="20"/>
    </row>
    <row r="22" spans="2:15" ht="15" customHeight="1" x14ac:dyDescent="0.25">
      <c r="B22" s="16"/>
      <c r="C22" s="106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63.9%, mientras que para los proyectos del tipo social se registra un avance del 57.7% a dos meses de culminar el año 2017. Cabe resaltar que estos dos tipos de proyectos absorben el 91.3% del presupuesto total en esta región.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20"/>
    </row>
    <row r="23" spans="2:15" x14ac:dyDescent="0.25">
      <c r="B23" s="1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19" t="s">
        <v>62</v>
      </c>
      <c r="F25" s="119"/>
      <c r="G25" s="119"/>
      <c r="H25" s="119"/>
      <c r="I25" s="119"/>
      <c r="J25" s="119"/>
      <c r="K25" s="119"/>
      <c r="L25" s="119"/>
      <c r="M25" s="19"/>
      <c r="N25" s="19"/>
      <c r="O25" s="20"/>
    </row>
    <row r="26" spans="2:15" x14ac:dyDescent="0.25">
      <c r="B26" s="16"/>
      <c r="C26" s="19"/>
      <c r="D26" s="19"/>
      <c r="E26" s="11"/>
      <c r="F26" s="116" t="s">
        <v>1</v>
      </c>
      <c r="G26" s="116"/>
      <c r="H26" s="116"/>
      <c r="I26" s="116"/>
      <c r="J26" s="116"/>
      <c r="K26" s="116"/>
      <c r="L26" s="11"/>
      <c r="M26" s="19"/>
      <c r="N26" s="19"/>
      <c r="O26" s="20"/>
    </row>
    <row r="27" spans="2:15" x14ac:dyDescent="0.25">
      <c r="B27" s="16"/>
      <c r="C27" s="19"/>
      <c r="D27" s="19"/>
      <c r="E27" s="11"/>
      <c r="F27" s="117" t="s">
        <v>37</v>
      </c>
      <c r="G27" s="117"/>
      <c r="H27" s="70" t="s">
        <v>11</v>
      </c>
      <c r="I27" s="70" t="s">
        <v>21</v>
      </c>
      <c r="J27" s="70" t="s">
        <v>22</v>
      </c>
      <c r="K27" s="70" t="s">
        <v>23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71" t="s">
        <v>18</v>
      </c>
      <c r="G28" s="53"/>
      <c r="H28" s="67">
        <v>635.8190340000001</v>
      </c>
      <c r="I28" s="74">
        <f>+H28/H$32</f>
        <v>0.41822026315654498</v>
      </c>
      <c r="J28" s="68">
        <v>406.37043000000006</v>
      </c>
      <c r="K28" s="74">
        <f>+J28/H28</f>
        <v>0.63912907332057001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71" t="s">
        <v>19</v>
      </c>
      <c r="G29" s="53"/>
      <c r="H29" s="68">
        <v>751.69539199999997</v>
      </c>
      <c r="I29" s="74">
        <f t="shared" ref="I29:I31" si="5">+H29/H$32</f>
        <v>0.49443981360237504</v>
      </c>
      <c r="J29" s="68">
        <v>433.8011130000001</v>
      </c>
      <c r="K29" s="74">
        <f t="shared" ref="K29:K32" si="6">+J29/H29</f>
        <v>0.5770969432788543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71" t="s">
        <v>28</v>
      </c>
      <c r="G30" s="53"/>
      <c r="H30" s="68">
        <v>71.857429999999994</v>
      </c>
      <c r="I30" s="74">
        <f t="shared" si="5"/>
        <v>4.726538791280193E-2</v>
      </c>
      <c r="J30" s="68">
        <v>26.518357999999999</v>
      </c>
      <c r="K30" s="74">
        <f t="shared" si="6"/>
        <v>0.36904128076943471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71" t="s">
        <v>20</v>
      </c>
      <c r="G31" s="53"/>
      <c r="H31" s="68">
        <v>60.925198000000002</v>
      </c>
      <c r="I31" s="74">
        <f t="shared" si="5"/>
        <v>4.0074535328278017E-2</v>
      </c>
      <c r="J31" s="68">
        <v>41.03745</v>
      </c>
      <c r="K31" s="74">
        <f t="shared" si="6"/>
        <v>0.67357105675717288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72" t="s">
        <v>0</v>
      </c>
      <c r="G32" s="55"/>
      <c r="H32" s="75">
        <f>SUM(H28:H31)</f>
        <v>1520.2970540000001</v>
      </c>
      <c r="I32" s="73">
        <f>SUM(I28:I31)</f>
        <v>0.99999999999999989</v>
      </c>
      <c r="J32" s="69">
        <f>SUM(J28:J31)</f>
        <v>907.72735100000023</v>
      </c>
      <c r="K32" s="73">
        <f t="shared" si="6"/>
        <v>0.59707236070195013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05" t="s">
        <v>63</v>
      </c>
      <c r="G33" s="105"/>
      <c r="H33" s="105"/>
      <c r="I33" s="105"/>
      <c r="J33" s="105"/>
      <c r="K33" s="105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6"/>
      <c r="I34" s="47"/>
      <c r="J34" s="46"/>
      <c r="K34" s="47"/>
      <c r="L34" s="11"/>
      <c r="N34" s="19"/>
      <c r="O34" s="20"/>
    </row>
    <row r="35" spans="2:15" ht="15" customHeight="1" x14ac:dyDescent="0.25">
      <c r="B35" s="16"/>
      <c r="C35" s="106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68.8%, del mismo modo para proyectos SANEAMIENTO se tiene un nivel de avance de 53.8%. Cabe destacar que solo estos dos sectores concentran el 55.9% del presupuesto de esta región. 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20"/>
    </row>
    <row r="36" spans="2:15" x14ac:dyDescent="0.25">
      <c r="B36" s="1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15" t="s">
        <v>73</v>
      </c>
      <c r="F38" s="115"/>
      <c r="G38" s="115"/>
      <c r="H38" s="115"/>
      <c r="I38" s="115"/>
      <c r="J38" s="115"/>
      <c r="K38" s="115"/>
      <c r="L38" s="115"/>
      <c r="M38" s="19"/>
      <c r="N38" s="19"/>
      <c r="O38" s="20"/>
    </row>
    <row r="39" spans="2:15" x14ac:dyDescent="0.25">
      <c r="B39" s="16"/>
      <c r="C39" s="19"/>
      <c r="D39" s="11"/>
      <c r="E39" s="11"/>
      <c r="F39" s="116" t="s">
        <v>1</v>
      </c>
      <c r="G39" s="116"/>
      <c r="H39" s="116"/>
      <c r="I39" s="116"/>
      <c r="J39" s="116"/>
      <c r="K39" s="116"/>
      <c r="L39" s="11"/>
      <c r="M39" s="19"/>
      <c r="N39" s="19"/>
      <c r="O39" s="20"/>
    </row>
    <row r="40" spans="2:15" x14ac:dyDescent="0.25">
      <c r="B40" s="16"/>
      <c r="C40" s="19"/>
      <c r="D40" s="11"/>
      <c r="E40" s="19"/>
      <c r="F40" s="120" t="s">
        <v>27</v>
      </c>
      <c r="G40" s="121"/>
      <c r="H40" s="77" t="s">
        <v>25</v>
      </c>
      <c r="I40" s="77" t="s">
        <v>3</v>
      </c>
      <c r="J40" s="70" t="s">
        <v>26</v>
      </c>
      <c r="K40" s="70" t="s">
        <v>23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71" t="s">
        <v>65</v>
      </c>
      <c r="G41" s="78"/>
      <c r="H41" s="68">
        <v>503.86866500000002</v>
      </c>
      <c r="I41" s="74">
        <f>+H41/H$49</f>
        <v>0.33142777174650762</v>
      </c>
      <c r="J41" s="68">
        <v>346.90926899999999</v>
      </c>
      <c r="K41" s="74">
        <f>+J41/H41</f>
        <v>0.68849145243036691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71" t="s">
        <v>66</v>
      </c>
      <c r="G42" s="78"/>
      <c r="H42" s="68">
        <v>345.44071200000002</v>
      </c>
      <c r="I42" s="74">
        <f t="shared" ref="I42:I48" si="7">+H42/H$49</f>
        <v>0.22721922080367327</v>
      </c>
      <c r="J42" s="68">
        <v>185.891132</v>
      </c>
      <c r="K42" s="74">
        <f t="shared" ref="K42:K49" si="8">+J42/H42</f>
        <v>0.53812745731024314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71" t="s">
        <v>67</v>
      </c>
      <c r="G43" s="78"/>
      <c r="H43" s="68">
        <v>223.65876600000001</v>
      </c>
      <c r="I43" s="74">
        <f t="shared" si="7"/>
        <v>0.1471151742427832</v>
      </c>
      <c r="J43" s="68">
        <v>139.53092799999999</v>
      </c>
      <c r="K43" s="74">
        <f t="shared" si="8"/>
        <v>0.62385629007717935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71" t="s">
        <v>76</v>
      </c>
      <c r="G44" s="78"/>
      <c r="H44" s="68">
        <v>141.05300499999998</v>
      </c>
      <c r="I44" s="74">
        <f t="shared" si="7"/>
        <v>9.277989760545835E-2</v>
      </c>
      <c r="J44" s="68">
        <v>79.512512000000001</v>
      </c>
      <c r="K44" s="74">
        <f t="shared" si="8"/>
        <v>0.56370661511252462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71" t="s">
        <v>71</v>
      </c>
      <c r="G45" s="78"/>
      <c r="H45" s="68">
        <v>60.906041000000002</v>
      </c>
      <c r="I45" s="74">
        <f t="shared" si="7"/>
        <v>4.0061934501387252E-2</v>
      </c>
      <c r="J45" s="68">
        <v>41.018293</v>
      </c>
      <c r="K45" s="74">
        <f t="shared" si="8"/>
        <v>0.67346838386688113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71" t="s">
        <v>78</v>
      </c>
      <c r="G46" s="78"/>
      <c r="H46" s="68">
        <v>59.334801000000006</v>
      </c>
      <c r="I46" s="74">
        <f t="shared" si="7"/>
        <v>3.9028425953918873E-2</v>
      </c>
      <c r="J46" s="68">
        <v>21.776038999999997</v>
      </c>
      <c r="K46" s="74">
        <f t="shared" si="8"/>
        <v>0.36700281509328725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71" t="s">
        <v>68</v>
      </c>
      <c r="G47" s="78"/>
      <c r="H47" s="68">
        <v>52.822062000000003</v>
      </c>
      <c r="I47" s="74">
        <f t="shared" si="7"/>
        <v>3.4744566439184853E-2</v>
      </c>
      <c r="J47" s="68">
        <v>29.488840000000003</v>
      </c>
      <c r="K47" s="74">
        <f t="shared" si="8"/>
        <v>0.55826749057997782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71" t="s">
        <v>72</v>
      </c>
      <c r="G48" s="78"/>
      <c r="H48" s="68">
        <v>133.21300200000019</v>
      </c>
      <c r="I48" s="74">
        <f t="shared" si="7"/>
        <v>8.7623008707086641E-2</v>
      </c>
      <c r="J48" s="68">
        <v>63.600338000000079</v>
      </c>
      <c r="K48" s="74">
        <f t="shared" si="8"/>
        <v>0.47743341149237062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72" t="s">
        <v>0</v>
      </c>
      <c r="G49" s="79"/>
      <c r="H49" s="75">
        <f>SUM(H41:H48)</f>
        <v>1520.2970540000001</v>
      </c>
      <c r="I49" s="73">
        <f>SUM(I41:I48)</f>
        <v>1.0000000000000002</v>
      </c>
      <c r="J49" s="69">
        <f>SUM(J41:J48)</f>
        <v>907.727351</v>
      </c>
      <c r="K49" s="73">
        <f t="shared" si="8"/>
        <v>0.59707236070195002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05" t="s">
        <v>63</v>
      </c>
      <c r="G50" s="105"/>
      <c r="H50" s="105"/>
      <c r="I50" s="105"/>
      <c r="J50" s="105"/>
      <c r="K50" s="105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06" t="str">
        <f>+CONCATENATE("Al 13 de noviembre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13 de noviembre de los 1,420  proyectos presupuestados para el 2017, 374 no cuentan con ningún avance en ejecución del gasto, mientras que 229 (16.1% de proyectos) no superan el 50,0% de ejecución, 493 proyectos (34.7% del total) tienen un nivel de ejecución mayor al 50,0% pero no culminan al 100% y 324 proyectos por S/ 84.4 millones se han ejecutado al 100,0%.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0"/>
    </row>
    <row r="53" spans="2:15" x14ac:dyDescent="0.25">
      <c r="B53" s="1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73</v>
      </c>
      <c r="F55" s="115"/>
      <c r="G55" s="115"/>
      <c r="H55" s="115"/>
      <c r="I55" s="115"/>
      <c r="J55" s="115"/>
      <c r="K55" s="115"/>
      <c r="L55" s="115"/>
      <c r="M55" s="19"/>
      <c r="N55" s="19"/>
      <c r="O55" s="20"/>
    </row>
    <row r="56" spans="2:15" x14ac:dyDescent="0.25">
      <c r="B56" s="16"/>
      <c r="C56" s="19"/>
      <c r="D56" s="19"/>
      <c r="E56" s="11"/>
      <c r="F56" s="116" t="s">
        <v>38</v>
      </c>
      <c r="G56" s="116"/>
      <c r="H56" s="116"/>
      <c r="I56" s="116"/>
      <c r="J56" s="116"/>
      <c r="K56" s="116"/>
      <c r="L56" s="5"/>
      <c r="M56" s="80"/>
      <c r="N56" s="80"/>
      <c r="O56" s="20"/>
    </row>
    <row r="57" spans="2:15" x14ac:dyDescent="0.25">
      <c r="B57" s="16"/>
      <c r="C57" s="19"/>
      <c r="D57" s="19"/>
      <c r="E57" s="19"/>
      <c r="F57" s="83" t="s">
        <v>30</v>
      </c>
      <c r="G57" s="70" t="s">
        <v>23</v>
      </c>
      <c r="H57" s="70" t="s">
        <v>25</v>
      </c>
      <c r="I57" s="70" t="s">
        <v>12</v>
      </c>
      <c r="J57" s="70" t="s">
        <v>29</v>
      </c>
      <c r="K57" s="70" t="s">
        <v>3</v>
      </c>
      <c r="L57" s="80"/>
      <c r="M57" s="80" t="s">
        <v>43</v>
      </c>
      <c r="N57" s="80"/>
      <c r="O57" s="20"/>
    </row>
    <row r="58" spans="2:15" x14ac:dyDescent="0.25">
      <c r="B58" s="16"/>
      <c r="C58" s="19"/>
      <c r="D58" s="19"/>
      <c r="E58" s="19"/>
      <c r="F58" s="84" t="s">
        <v>31</v>
      </c>
      <c r="G58" s="74">
        <f>+I58/H58</f>
        <v>0</v>
      </c>
      <c r="H58" s="66">
        <v>103.96908900000003</v>
      </c>
      <c r="I58" s="66">
        <v>0</v>
      </c>
      <c r="J58" s="81">
        <v>374</v>
      </c>
      <c r="K58" s="74">
        <f>+J58/J$62</f>
        <v>0.26338028169014083</v>
      </c>
      <c r="L58" s="80"/>
      <c r="M58" s="87">
        <f>SUM(J59:J61)</f>
        <v>1046</v>
      </c>
      <c r="N58" s="80"/>
      <c r="O58" s="20"/>
    </row>
    <row r="59" spans="2:15" x14ac:dyDescent="0.25">
      <c r="B59" s="16"/>
      <c r="C59" s="19"/>
      <c r="D59" s="19"/>
      <c r="E59" s="19"/>
      <c r="F59" s="84" t="s">
        <v>32</v>
      </c>
      <c r="G59" s="74">
        <f t="shared" ref="G59:G62" si="9">+I59/H59</f>
        <v>0.3048689799093961</v>
      </c>
      <c r="H59" s="66">
        <v>472.6406439999999</v>
      </c>
      <c r="I59" s="66">
        <v>144.09347099999999</v>
      </c>
      <c r="J59" s="81">
        <v>229</v>
      </c>
      <c r="K59" s="74">
        <f t="shared" ref="K59:K61" si="10">+J59/J$62</f>
        <v>0.16126760563380282</v>
      </c>
      <c r="L59" s="80"/>
      <c r="M59" s="80"/>
      <c r="N59" s="80"/>
      <c r="O59" s="20"/>
    </row>
    <row r="60" spans="2:15" x14ac:dyDescent="0.25">
      <c r="B60" s="16"/>
      <c r="C60" s="19"/>
      <c r="D60" s="19"/>
      <c r="E60" s="19"/>
      <c r="F60" s="84" t="s">
        <v>33</v>
      </c>
      <c r="G60" s="74">
        <f t="shared" si="9"/>
        <v>0.79059582788578275</v>
      </c>
      <c r="H60" s="66">
        <v>859.1926329999992</v>
      </c>
      <c r="I60" s="66">
        <v>679.27411099999983</v>
      </c>
      <c r="J60" s="81">
        <v>493</v>
      </c>
      <c r="K60" s="74">
        <f t="shared" si="10"/>
        <v>0.34718309859154928</v>
      </c>
      <c r="L60" s="80"/>
      <c r="M60" s="80"/>
      <c r="N60" s="80"/>
      <c r="O60" s="20"/>
    </row>
    <row r="61" spans="2:15" x14ac:dyDescent="0.25">
      <c r="B61" s="16"/>
      <c r="C61" s="19"/>
      <c r="D61" s="19"/>
      <c r="E61" s="19"/>
      <c r="F61" s="84" t="s">
        <v>34</v>
      </c>
      <c r="G61" s="74">
        <f t="shared" si="9"/>
        <v>0.99840343809542176</v>
      </c>
      <c r="H61" s="66">
        <v>84.494687999999982</v>
      </c>
      <c r="I61" s="66">
        <v>84.359786999999955</v>
      </c>
      <c r="J61" s="81">
        <v>324</v>
      </c>
      <c r="K61" s="74">
        <f t="shared" si="10"/>
        <v>0.22816901408450704</v>
      </c>
      <c r="L61" s="80"/>
      <c r="M61" s="80"/>
      <c r="N61" s="80"/>
      <c r="O61" s="20"/>
    </row>
    <row r="62" spans="2:15" x14ac:dyDescent="0.25">
      <c r="B62" s="16"/>
      <c r="C62" s="19"/>
      <c r="D62" s="19"/>
      <c r="E62" s="19"/>
      <c r="F62" s="85" t="s">
        <v>0</v>
      </c>
      <c r="G62" s="73">
        <f t="shared" si="9"/>
        <v>0.59707237254174172</v>
      </c>
      <c r="H62" s="57">
        <f t="shared" ref="H62:J62" si="11">SUM(H58:H61)</f>
        <v>1520.297053999999</v>
      </c>
      <c r="I62" s="57">
        <f t="shared" si="11"/>
        <v>907.72736899999984</v>
      </c>
      <c r="J62" s="82">
        <f t="shared" si="11"/>
        <v>1420</v>
      </c>
      <c r="K62" s="73">
        <f>SUM(K58:K61)</f>
        <v>1</v>
      </c>
      <c r="L62" s="80"/>
      <c r="M62" s="80"/>
      <c r="N62" s="80"/>
      <c r="O62" s="20"/>
    </row>
    <row r="63" spans="2:15" x14ac:dyDescent="0.25">
      <c r="B63" s="16"/>
      <c r="C63" s="19"/>
      <c r="E63" s="11"/>
      <c r="F63" s="105" t="s">
        <v>63</v>
      </c>
      <c r="G63" s="105"/>
      <c r="H63" s="105"/>
      <c r="I63" s="105"/>
      <c r="J63" s="105"/>
      <c r="K63" s="105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2:15" x14ac:dyDescent="0.25">
      <c r="B69" s="16"/>
      <c r="C69" s="118" t="s">
        <v>24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7"/>
    </row>
    <row r="70" spans="2:15" x14ac:dyDescent="0.25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</row>
    <row r="71" spans="2:15" ht="15" customHeight="1" x14ac:dyDescent="0.25">
      <c r="B71" s="16"/>
      <c r="C71" s="106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74.5%, mientras que para los proyectos del tipo social se registra un avance del 51.7% a dos meses de culminar el año 2017. Cabe resaltar que estos dos tipos de proyectos absorben el 91.8% del presupuesto total del Gobierno Nacional en esta región.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8"/>
    </row>
    <row r="72" spans="2:15" x14ac:dyDescent="0.25">
      <c r="B72" s="1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20"/>
    </row>
    <row r="73" spans="2:15" x14ac:dyDescent="0.25">
      <c r="B73" s="16"/>
      <c r="C73" s="19"/>
      <c r="D73" s="19"/>
      <c r="E73" s="11"/>
      <c r="F73" s="11"/>
      <c r="G73" s="11"/>
      <c r="H73" s="11"/>
      <c r="I73" s="11"/>
      <c r="J73" s="11"/>
      <c r="K73" s="11"/>
      <c r="L73" s="11"/>
      <c r="M73" s="19"/>
      <c r="N73" s="19"/>
      <c r="O73" s="20"/>
    </row>
    <row r="74" spans="2:15" x14ac:dyDescent="0.25">
      <c r="B74" s="16"/>
      <c r="C74" s="19"/>
      <c r="D74" s="19"/>
      <c r="E74" s="119" t="s">
        <v>75</v>
      </c>
      <c r="F74" s="119"/>
      <c r="G74" s="119"/>
      <c r="H74" s="119"/>
      <c r="I74" s="119"/>
      <c r="J74" s="119"/>
      <c r="K74" s="119"/>
      <c r="L74" s="119"/>
      <c r="M74" s="19"/>
      <c r="N74" s="19"/>
      <c r="O74" s="20"/>
    </row>
    <row r="75" spans="2:15" x14ac:dyDescent="0.25">
      <c r="B75" s="16"/>
      <c r="C75" s="19"/>
      <c r="D75" s="19"/>
      <c r="E75" s="11"/>
      <c r="F75" s="116" t="s">
        <v>1</v>
      </c>
      <c r="G75" s="116"/>
      <c r="H75" s="116"/>
      <c r="I75" s="116"/>
      <c r="J75" s="116"/>
      <c r="K75" s="116"/>
      <c r="L75" s="11"/>
      <c r="M75" s="19"/>
      <c r="N75" s="19"/>
      <c r="O75" s="20"/>
    </row>
    <row r="76" spans="2:15" x14ac:dyDescent="0.25">
      <c r="B76" s="16"/>
      <c r="C76" s="19"/>
      <c r="D76" s="19"/>
      <c r="E76" s="11"/>
      <c r="F76" s="117" t="s">
        <v>37</v>
      </c>
      <c r="G76" s="117"/>
      <c r="H76" s="70" t="s">
        <v>11</v>
      </c>
      <c r="I76" s="70" t="s">
        <v>21</v>
      </c>
      <c r="J76" s="70" t="s">
        <v>22</v>
      </c>
      <c r="K76" s="70" t="s">
        <v>23</v>
      </c>
      <c r="L76" s="11"/>
      <c r="M76" s="19"/>
      <c r="N76" s="19"/>
      <c r="O76" s="20"/>
    </row>
    <row r="77" spans="2:15" x14ac:dyDescent="0.25">
      <c r="B77" s="16"/>
      <c r="C77" s="19"/>
      <c r="D77" s="19"/>
      <c r="E77" s="11"/>
      <c r="F77" s="71" t="s">
        <v>18</v>
      </c>
      <c r="G77" s="53"/>
      <c r="H77" s="67">
        <v>259.69271400000002</v>
      </c>
      <c r="I77" s="74">
        <f>+H77/$H$81</f>
        <v>0.63612950821610892</v>
      </c>
      <c r="J77" s="68">
        <v>193.454894</v>
      </c>
      <c r="K77" s="74">
        <f>+J77/H77</f>
        <v>0.74493770356606914</v>
      </c>
      <c r="L77" s="11"/>
      <c r="M77" s="19"/>
      <c r="N77" s="19"/>
      <c r="O77" s="20"/>
    </row>
    <row r="78" spans="2:15" x14ac:dyDescent="0.25">
      <c r="B78" s="16"/>
      <c r="C78" s="19"/>
      <c r="D78" s="19"/>
      <c r="E78" s="11"/>
      <c r="F78" s="71" t="s">
        <v>19</v>
      </c>
      <c r="G78" s="53"/>
      <c r="H78" s="68">
        <v>114.98474900000001</v>
      </c>
      <c r="I78" s="74">
        <f>+H78/$H$81</f>
        <v>0.28166054683275676</v>
      </c>
      <c r="J78" s="68">
        <v>59.479421999999992</v>
      </c>
      <c r="K78" s="74">
        <f t="shared" ref="K78:K81" si="12">+J78/H78</f>
        <v>0.51728096566962967</v>
      </c>
      <c r="L78" s="11"/>
      <c r="M78" s="19"/>
      <c r="N78" s="19"/>
      <c r="O78" s="20"/>
    </row>
    <row r="79" spans="2:15" x14ac:dyDescent="0.25">
      <c r="B79" s="16"/>
      <c r="C79" s="19"/>
      <c r="D79" s="19"/>
      <c r="E79" s="11"/>
      <c r="F79" s="71" t="s">
        <v>28</v>
      </c>
      <c r="G79" s="53"/>
      <c r="H79" s="68">
        <v>33.544001999999999</v>
      </c>
      <c r="I79" s="74">
        <f>+H79/$H$81</f>
        <v>8.2167609430352243E-2</v>
      </c>
      <c r="J79" s="68">
        <v>5.2111780000000003</v>
      </c>
      <c r="K79" s="74">
        <f t="shared" si="12"/>
        <v>0.15535349658040207</v>
      </c>
      <c r="L79" s="11"/>
      <c r="M79" s="19"/>
      <c r="N79" s="19"/>
      <c r="O79" s="20"/>
    </row>
    <row r="80" spans="2:15" x14ac:dyDescent="0.25">
      <c r="B80" s="16"/>
      <c r="C80" s="19"/>
      <c r="D80" s="19"/>
      <c r="E80" s="11"/>
      <c r="F80" s="71" t="s">
        <v>20</v>
      </c>
      <c r="G80" s="53"/>
      <c r="H80" s="68">
        <v>1.7283E-2</v>
      </c>
      <c r="I80" s="74">
        <f>+H80/$H$81</f>
        <v>4.2335520782069413E-5</v>
      </c>
      <c r="J80" s="68">
        <v>9.4269999999999996E-3</v>
      </c>
      <c r="K80" s="74">
        <f t="shared" si="12"/>
        <v>0.54544928542498405</v>
      </c>
      <c r="L80" s="11"/>
      <c r="M80" s="19"/>
      <c r="N80" s="19"/>
      <c r="O80" s="20"/>
    </row>
    <row r="81" spans="2:15" x14ac:dyDescent="0.25">
      <c r="B81" s="16"/>
      <c r="C81" s="19"/>
      <c r="D81" s="19"/>
      <c r="E81" s="11"/>
      <c r="F81" s="122" t="s">
        <v>0</v>
      </c>
      <c r="G81" s="123"/>
      <c r="H81" s="69">
        <f>SUM(H77:H80)</f>
        <v>408.23874800000004</v>
      </c>
      <c r="I81" s="73">
        <f>+H81/$H$81</f>
        <v>1</v>
      </c>
      <c r="J81" s="69">
        <f>SUM(J77:J80)</f>
        <v>258.154921</v>
      </c>
      <c r="K81" s="73">
        <f t="shared" si="12"/>
        <v>0.63236261198802224</v>
      </c>
      <c r="L81" s="11"/>
      <c r="M81" s="19"/>
      <c r="N81" s="19"/>
      <c r="O81" s="20"/>
    </row>
    <row r="82" spans="2:15" x14ac:dyDescent="0.25">
      <c r="B82" s="16"/>
      <c r="C82" s="19"/>
      <c r="E82" s="11"/>
      <c r="F82" s="105" t="s">
        <v>63</v>
      </c>
      <c r="G82" s="105"/>
      <c r="H82" s="105"/>
      <c r="I82" s="105"/>
      <c r="J82" s="105"/>
      <c r="K82" s="105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06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83.8%, del mismo modo para proyectos EDUCACION se tiene un nivel de avance de 52.8%. Cabe destacar que solo estos dos sectores concentran el 65.5% del presupuesto de esta región. 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20"/>
    </row>
    <row r="85" spans="2:15" x14ac:dyDescent="0.25">
      <c r="B85" s="1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20"/>
    </row>
    <row r="86" spans="2:15" x14ac:dyDescent="0.25">
      <c r="B86" s="16"/>
      <c r="C86" s="19"/>
      <c r="D86" s="11"/>
      <c r="E86" s="11"/>
      <c r="F86" s="11"/>
      <c r="G86" s="11"/>
      <c r="H86" s="19"/>
      <c r="I86" s="19"/>
      <c r="J86" s="19"/>
      <c r="K86" s="19"/>
      <c r="L86" s="19"/>
      <c r="M86" s="19"/>
      <c r="N86" s="19"/>
      <c r="O86" s="20"/>
    </row>
    <row r="87" spans="2:15" x14ac:dyDescent="0.25">
      <c r="B87" s="16"/>
      <c r="C87" s="19"/>
      <c r="D87" s="11"/>
      <c r="E87" s="115" t="s">
        <v>80</v>
      </c>
      <c r="F87" s="115"/>
      <c r="G87" s="115"/>
      <c r="H87" s="115"/>
      <c r="I87" s="115"/>
      <c r="J87" s="115"/>
      <c r="K87" s="115"/>
      <c r="L87" s="115"/>
      <c r="M87" s="19"/>
      <c r="N87" s="19"/>
      <c r="O87" s="20"/>
    </row>
    <row r="88" spans="2:15" x14ac:dyDescent="0.25">
      <c r="B88" s="16"/>
      <c r="C88" s="19"/>
      <c r="D88" s="11"/>
      <c r="E88" s="11"/>
      <c r="F88" s="116" t="s">
        <v>1</v>
      </c>
      <c r="G88" s="116"/>
      <c r="H88" s="116"/>
      <c r="I88" s="116"/>
      <c r="J88" s="116"/>
      <c r="K88" s="116"/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120" t="s">
        <v>27</v>
      </c>
      <c r="G89" s="121"/>
      <c r="H89" s="77" t="s">
        <v>25</v>
      </c>
      <c r="I89" s="77" t="s">
        <v>3</v>
      </c>
      <c r="J89" s="70" t="s">
        <v>26</v>
      </c>
      <c r="K89" s="70" t="s">
        <v>23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71" t="s">
        <v>65</v>
      </c>
      <c r="G90" s="78"/>
      <c r="H90" s="68">
        <v>202.09022400000001</v>
      </c>
      <c r="I90" s="74">
        <f t="shared" ref="I90:I97" si="13">+H90/$H$98</f>
        <v>0.49502950170717264</v>
      </c>
      <c r="J90" s="68">
        <v>169.42843199999999</v>
      </c>
      <c r="K90" s="74">
        <f>+J90/H90</f>
        <v>0.8383801484627974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71" t="s">
        <v>67</v>
      </c>
      <c r="G91" s="78"/>
      <c r="H91" s="68">
        <v>65.246799999999993</v>
      </c>
      <c r="I91" s="74">
        <f t="shared" si="13"/>
        <v>0.15982510312813322</v>
      </c>
      <c r="J91" s="68">
        <v>34.420088</v>
      </c>
      <c r="K91" s="74">
        <f t="shared" ref="K91:K98" si="14">+J91/H91</f>
        <v>0.52753679873955506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71" t="s">
        <v>66</v>
      </c>
      <c r="G92" s="78"/>
      <c r="H92" s="68">
        <v>49.651152000000003</v>
      </c>
      <c r="I92" s="74">
        <f t="shared" si="13"/>
        <v>0.12162283037375964</v>
      </c>
      <c r="J92" s="68">
        <v>25.053296</v>
      </c>
      <c r="K92" s="74">
        <f t="shared" si="14"/>
        <v>0.50458639912322678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71" t="s">
        <v>68</v>
      </c>
      <c r="G93" s="78"/>
      <c r="H93" s="68">
        <v>27.196086999999999</v>
      </c>
      <c r="I93" s="74">
        <f t="shared" si="13"/>
        <v>6.6618093292800315E-2</v>
      </c>
      <c r="J93" s="68">
        <v>13.625544</v>
      </c>
      <c r="K93" s="74">
        <f t="shared" si="14"/>
        <v>0.50101119326467813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71" t="s">
        <v>78</v>
      </c>
      <c r="G94" s="78"/>
      <c r="H94" s="68">
        <v>21.021373000000001</v>
      </c>
      <c r="I94" s="74">
        <f t="shared" si="13"/>
        <v>5.1492841145005672E-2</v>
      </c>
      <c r="J94" s="68">
        <v>0.46885900000000003</v>
      </c>
      <c r="K94" s="74">
        <f t="shared" si="14"/>
        <v>2.2303918968565945E-2</v>
      </c>
      <c r="L94" s="11"/>
      <c r="M94" s="19"/>
      <c r="N94" s="19"/>
      <c r="O94" s="20"/>
    </row>
    <row r="95" spans="2:15" x14ac:dyDescent="0.25">
      <c r="B95" s="16"/>
      <c r="C95" s="19"/>
      <c r="D95" s="11"/>
      <c r="E95" s="19"/>
      <c r="F95" s="71" t="s">
        <v>82</v>
      </c>
      <c r="G95" s="78"/>
      <c r="H95" s="68">
        <v>12.522629</v>
      </c>
      <c r="I95" s="74">
        <f t="shared" si="13"/>
        <v>3.0674768285346595E-2</v>
      </c>
      <c r="J95" s="68">
        <v>4.7423190000000002</v>
      </c>
      <c r="K95" s="74">
        <f t="shared" si="14"/>
        <v>0.37869995190307082</v>
      </c>
      <c r="L95" s="11"/>
      <c r="M95" s="19"/>
      <c r="N95" s="19"/>
      <c r="O95" s="20"/>
    </row>
    <row r="96" spans="2:15" x14ac:dyDescent="0.25">
      <c r="B96" s="16"/>
      <c r="C96" s="19"/>
      <c r="D96" s="11"/>
      <c r="E96" s="19"/>
      <c r="F96" s="71" t="s">
        <v>70</v>
      </c>
      <c r="G96" s="78"/>
      <c r="H96" s="68">
        <v>10.744194</v>
      </c>
      <c r="I96" s="74">
        <f t="shared" si="13"/>
        <v>2.6318408168349568E-2</v>
      </c>
      <c r="J96" s="68">
        <v>5.3172940000000004</v>
      </c>
      <c r="K96" s="74">
        <f t="shared" si="14"/>
        <v>0.49489929165463692</v>
      </c>
      <c r="L96" s="11"/>
      <c r="M96" s="19"/>
      <c r="N96" s="19"/>
      <c r="O96" s="20"/>
    </row>
    <row r="97" spans="2:15" x14ac:dyDescent="0.25">
      <c r="B97" s="16"/>
      <c r="C97" s="19"/>
      <c r="D97" s="11"/>
      <c r="E97" s="19"/>
      <c r="F97" s="71" t="s">
        <v>72</v>
      </c>
      <c r="G97" s="78"/>
      <c r="H97" s="68">
        <v>19.766289000000029</v>
      </c>
      <c r="I97" s="74">
        <f t="shared" si="13"/>
        <v>4.8418453899432473E-2</v>
      </c>
      <c r="J97" s="68">
        <v>5.0990889999999638</v>
      </c>
      <c r="K97" s="74">
        <f t="shared" si="14"/>
        <v>0.25796895917083656</v>
      </c>
      <c r="L97" s="11"/>
      <c r="M97" s="19"/>
      <c r="N97" s="19"/>
      <c r="O97" s="20"/>
    </row>
    <row r="98" spans="2:15" x14ac:dyDescent="0.25">
      <c r="B98" s="16"/>
      <c r="C98" s="19"/>
      <c r="D98" s="11"/>
      <c r="E98" s="19"/>
      <c r="F98" s="72" t="s">
        <v>0</v>
      </c>
      <c r="G98" s="79"/>
      <c r="H98" s="69">
        <f>SUM(H90:H97)</f>
        <v>408.23874799999999</v>
      </c>
      <c r="I98" s="73">
        <f>SUM(I90:I97)</f>
        <v>1</v>
      </c>
      <c r="J98" s="69">
        <f>SUM(J90:J97)</f>
        <v>258.15492099999994</v>
      </c>
      <c r="K98" s="73">
        <f t="shared" si="14"/>
        <v>0.63236261198802213</v>
      </c>
      <c r="L98" s="11"/>
      <c r="M98" s="19"/>
      <c r="N98" s="19"/>
      <c r="O98" s="20"/>
    </row>
    <row r="99" spans="2:15" x14ac:dyDescent="0.25">
      <c r="B99" s="16"/>
      <c r="C99" s="19"/>
      <c r="E99" s="11"/>
      <c r="F99" s="105" t="s">
        <v>63</v>
      </c>
      <c r="G99" s="105"/>
      <c r="H99" s="105"/>
      <c r="I99" s="105"/>
      <c r="J99" s="105"/>
      <c r="K99" s="105"/>
      <c r="L99" s="11"/>
      <c r="N99" s="19"/>
      <c r="O99" s="20"/>
    </row>
    <row r="100" spans="2:15" x14ac:dyDescent="0.25">
      <c r="B100" s="16"/>
      <c r="C100" s="19"/>
      <c r="D100" s="11"/>
      <c r="E100" s="11"/>
      <c r="F100" s="46"/>
      <c r="G100" s="46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06" t="str">
        <f>+CONCATENATE("Al 13 de noviembre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13 de noviembre de los 297  proyectos presupuestados para el 2017, 121 no cuentan con ningún avance en ejecución del gasto, mientras que 72 (24.2% de proyectos) no superan el 50,0% de ejecución, 65 proyectos (21.9% del total) tienen un nivel de ejecución mayor al 50,0% pero no culminan al 100% y 39 proyectos por S/ 2.1 millones se han ejecutado al 100,0%.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20"/>
    </row>
    <row r="102" spans="2:15" x14ac:dyDescent="0.25">
      <c r="B102" s="1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90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11"/>
      <c r="F105" s="116" t="s">
        <v>38</v>
      </c>
      <c r="G105" s="116"/>
      <c r="H105" s="116"/>
      <c r="I105" s="116"/>
      <c r="J105" s="116"/>
      <c r="K105" s="116"/>
      <c r="L105" s="11"/>
      <c r="M105" s="19"/>
      <c r="N105" s="19"/>
      <c r="O105" s="20"/>
    </row>
    <row r="106" spans="2:15" x14ac:dyDescent="0.25">
      <c r="B106" s="16"/>
      <c r="C106" s="19"/>
      <c r="D106" s="19"/>
      <c r="E106" s="19"/>
      <c r="F106" s="83" t="s">
        <v>30</v>
      </c>
      <c r="G106" s="70" t="s">
        <v>23</v>
      </c>
      <c r="H106" s="70" t="s">
        <v>25</v>
      </c>
      <c r="I106" s="70" t="s">
        <v>12</v>
      </c>
      <c r="J106" s="70" t="s">
        <v>29</v>
      </c>
      <c r="K106" s="70" t="s">
        <v>3</v>
      </c>
      <c r="L106" s="19"/>
      <c r="M106" s="19"/>
      <c r="N106" s="19"/>
      <c r="O106" s="20"/>
    </row>
    <row r="107" spans="2:15" x14ac:dyDescent="0.25">
      <c r="B107" s="16"/>
      <c r="C107" s="19"/>
      <c r="D107" s="19"/>
      <c r="E107" s="19"/>
      <c r="F107" s="84" t="s">
        <v>31</v>
      </c>
      <c r="G107" s="74">
        <f>+I107/H107</f>
        <v>0</v>
      </c>
      <c r="H107" s="68">
        <v>15.957625999999999</v>
      </c>
      <c r="I107" s="68">
        <v>0</v>
      </c>
      <c r="J107" s="84">
        <v>121</v>
      </c>
      <c r="K107" s="74">
        <f>+J107/$J$111</f>
        <v>0.40740740740740738</v>
      </c>
      <c r="L107" s="19"/>
      <c r="M107" s="19"/>
      <c r="N107" s="19"/>
      <c r="O107" s="20"/>
    </row>
    <row r="108" spans="2:15" x14ac:dyDescent="0.25">
      <c r="B108" s="16"/>
      <c r="C108" s="19"/>
      <c r="D108" s="19"/>
      <c r="E108" s="19"/>
      <c r="F108" s="84" t="s">
        <v>32</v>
      </c>
      <c r="G108" s="74">
        <f t="shared" ref="G108:G111" si="15">+I108/H108</f>
        <v>0.25752490266179939</v>
      </c>
      <c r="H108" s="68">
        <v>136.12641200000002</v>
      </c>
      <c r="I108" s="68">
        <v>35.055941000000004</v>
      </c>
      <c r="J108" s="84">
        <v>72</v>
      </c>
      <c r="K108" s="74">
        <f>+J108/$J$111</f>
        <v>0.24242424242424243</v>
      </c>
      <c r="L108" s="19"/>
      <c r="M108" s="19"/>
      <c r="N108" s="19"/>
      <c r="O108" s="20"/>
    </row>
    <row r="109" spans="2:15" x14ac:dyDescent="0.25">
      <c r="B109" s="16"/>
      <c r="C109" s="19"/>
      <c r="D109" s="19"/>
      <c r="E109" s="19"/>
      <c r="F109" s="84" t="s">
        <v>33</v>
      </c>
      <c r="G109" s="74">
        <f t="shared" si="15"/>
        <v>0.86989439201440877</v>
      </c>
      <c r="H109" s="68">
        <v>254.068003</v>
      </c>
      <c r="I109" s="68">
        <v>221.01233099999999</v>
      </c>
      <c r="J109" s="84">
        <v>65</v>
      </c>
      <c r="K109" s="74">
        <f>+J109/$J$111</f>
        <v>0.21885521885521886</v>
      </c>
      <c r="L109" s="19"/>
      <c r="M109" s="19"/>
      <c r="N109" s="19"/>
      <c r="O109" s="20"/>
    </row>
    <row r="110" spans="2:15" x14ac:dyDescent="0.25">
      <c r="B110" s="16"/>
      <c r="C110" s="19"/>
      <c r="D110" s="19"/>
      <c r="E110" s="19"/>
      <c r="F110" s="84" t="s">
        <v>34</v>
      </c>
      <c r="G110" s="74">
        <f t="shared" si="15"/>
        <v>0.99997412190595036</v>
      </c>
      <c r="H110" s="68">
        <v>2.0867070000000001</v>
      </c>
      <c r="I110" s="68">
        <v>2.0866530000000001</v>
      </c>
      <c r="J110" s="84">
        <v>39</v>
      </c>
      <c r="K110" s="74">
        <f>+J110/$J$111</f>
        <v>0.13131313131313133</v>
      </c>
      <c r="L110" s="19"/>
      <c r="M110" s="19"/>
      <c r="N110" s="19"/>
      <c r="O110" s="20"/>
    </row>
    <row r="111" spans="2:15" x14ac:dyDescent="0.25">
      <c r="B111" s="16"/>
      <c r="C111" s="19"/>
      <c r="D111" s="19"/>
      <c r="E111" s="19"/>
      <c r="F111" s="85" t="s">
        <v>0</v>
      </c>
      <c r="G111" s="73">
        <f t="shared" si="15"/>
        <v>0.63236262178621017</v>
      </c>
      <c r="H111" s="69">
        <f t="shared" ref="H111:J111" si="16">SUM(H107:H110)</f>
        <v>408.23874800000004</v>
      </c>
      <c r="I111" s="69">
        <f t="shared" si="16"/>
        <v>258.15492499999999</v>
      </c>
      <c r="J111" s="85">
        <f t="shared" si="16"/>
        <v>297</v>
      </c>
      <c r="K111" s="73">
        <f>+J111/$J$111</f>
        <v>1</v>
      </c>
      <c r="L111" s="19"/>
      <c r="M111" s="19"/>
      <c r="N111" s="19"/>
      <c r="O111" s="20"/>
    </row>
    <row r="112" spans="2:15" x14ac:dyDescent="0.25">
      <c r="B112" s="16"/>
      <c r="C112" s="19"/>
      <c r="E112" s="11"/>
      <c r="F112" s="105" t="s">
        <v>63</v>
      </c>
      <c r="G112" s="105"/>
      <c r="H112" s="105"/>
      <c r="I112" s="105"/>
      <c r="J112" s="105"/>
      <c r="K112" s="105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</row>
    <row r="118" spans="2:15" x14ac:dyDescent="0.25">
      <c r="B118" s="16"/>
      <c r="C118" s="118" t="s">
        <v>35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"/>
    </row>
    <row r="119" spans="2:15" x14ac:dyDescent="0.25">
      <c r="B119" s="16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</row>
    <row r="120" spans="2:15" ht="15" customHeight="1" x14ac:dyDescent="0.25">
      <c r="B120" s="16"/>
      <c r="C120" s="106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63.2%, mientras que para los proyectos del tipo social se registra un avance del 60.2% a dos meses de culminar el año 2017. Cabe resaltar que estos dos tipos de proyectos absorben el 88.4% del presupuesto total del Gobierno Regional en esta región.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8"/>
    </row>
    <row r="121" spans="2:15" x14ac:dyDescent="0.25">
      <c r="B121" s="1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20"/>
    </row>
    <row r="122" spans="2:15" x14ac:dyDescent="0.25">
      <c r="B122" s="16"/>
      <c r="C122" s="19"/>
      <c r="D122" s="19"/>
      <c r="E122" s="11"/>
      <c r="F122" s="11"/>
      <c r="G122" s="11"/>
      <c r="H122" s="11"/>
      <c r="I122" s="11"/>
      <c r="J122" s="11"/>
      <c r="K122" s="11"/>
      <c r="L122" s="11"/>
      <c r="M122" s="19"/>
      <c r="N122" s="19"/>
      <c r="O122" s="20"/>
    </row>
    <row r="123" spans="2:15" x14ac:dyDescent="0.25">
      <c r="B123" s="16"/>
      <c r="C123" s="19"/>
      <c r="D123" s="19"/>
      <c r="E123" s="119" t="s">
        <v>84</v>
      </c>
      <c r="F123" s="119"/>
      <c r="G123" s="119"/>
      <c r="H123" s="119"/>
      <c r="I123" s="119"/>
      <c r="J123" s="119"/>
      <c r="K123" s="119"/>
      <c r="L123" s="119"/>
      <c r="M123" s="19"/>
      <c r="N123" s="19"/>
      <c r="O123" s="20"/>
    </row>
    <row r="124" spans="2:15" x14ac:dyDescent="0.25">
      <c r="B124" s="16"/>
      <c r="C124" s="19"/>
      <c r="D124" s="19"/>
      <c r="E124" s="11"/>
      <c r="F124" s="116" t="s">
        <v>1</v>
      </c>
      <c r="G124" s="116"/>
      <c r="H124" s="116"/>
      <c r="I124" s="116"/>
      <c r="J124" s="116"/>
      <c r="K124" s="116"/>
      <c r="L124" s="11"/>
      <c r="M124" s="19"/>
      <c r="N124" s="19"/>
      <c r="O124" s="20"/>
    </row>
    <row r="125" spans="2:15" x14ac:dyDescent="0.25">
      <c r="B125" s="16"/>
      <c r="C125" s="19"/>
      <c r="D125" s="19"/>
      <c r="E125" s="11"/>
      <c r="F125" s="117" t="s">
        <v>37</v>
      </c>
      <c r="G125" s="117"/>
      <c r="H125" s="70" t="s">
        <v>11</v>
      </c>
      <c r="I125" s="70" t="s">
        <v>21</v>
      </c>
      <c r="J125" s="70" t="s">
        <v>22</v>
      </c>
      <c r="K125" s="70" t="s">
        <v>23</v>
      </c>
      <c r="L125" s="11"/>
      <c r="M125" s="19"/>
      <c r="N125" s="19"/>
      <c r="O125" s="20"/>
    </row>
    <row r="126" spans="2:15" ht="15" customHeight="1" x14ac:dyDescent="0.25">
      <c r="B126" s="16"/>
      <c r="C126" s="19"/>
      <c r="D126" s="19"/>
      <c r="E126" s="11"/>
      <c r="F126" s="71" t="s">
        <v>18</v>
      </c>
      <c r="G126" s="53"/>
      <c r="H126" s="67">
        <v>109.28227</v>
      </c>
      <c r="I126" s="74">
        <f>+H126/H$130</f>
        <v>0.26621881932389069</v>
      </c>
      <c r="J126" s="68">
        <v>69.096625000000003</v>
      </c>
      <c r="K126" s="74">
        <f>+J126/H126</f>
        <v>0.63227662639145399</v>
      </c>
      <c r="L126" s="11"/>
      <c r="M126" s="19"/>
      <c r="N126" s="19"/>
      <c r="O126" s="20"/>
    </row>
    <row r="127" spans="2:15" x14ac:dyDescent="0.25">
      <c r="B127" s="16"/>
      <c r="C127" s="19"/>
      <c r="D127" s="19"/>
      <c r="E127" s="11"/>
      <c r="F127" s="71" t="s">
        <v>19</v>
      </c>
      <c r="G127" s="53"/>
      <c r="H127" s="68">
        <v>253.48466299999995</v>
      </c>
      <c r="I127" s="74">
        <f t="shared" ref="I127:I129" si="17">+H127/H$130</f>
        <v>0.61750536203699202</v>
      </c>
      <c r="J127" s="68">
        <v>152.70555899999999</v>
      </c>
      <c r="K127" s="74">
        <f t="shared" ref="K127:K130" si="18">+J127/H127</f>
        <v>0.60242524022054944</v>
      </c>
      <c r="L127" s="11"/>
      <c r="M127" s="19"/>
      <c r="N127" s="19"/>
      <c r="O127" s="20"/>
    </row>
    <row r="128" spans="2:15" x14ac:dyDescent="0.25">
      <c r="B128" s="16"/>
      <c r="C128" s="19"/>
      <c r="D128" s="19"/>
      <c r="E128" s="11"/>
      <c r="F128" s="71" t="s">
        <v>28</v>
      </c>
      <c r="G128" s="53"/>
      <c r="H128" s="68">
        <v>0.414352</v>
      </c>
      <c r="I128" s="74">
        <f t="shared" si="17"/>
        <v>1.0093888077589599E-3</v>
      </c>
      <c r="J128" s="68">
        <v>0.37230400000000002</v>
      </c>
      <c r="K128" s="74">
        <f t="shared" si="18"/>
        <v>0.89852106421593236</v>
      </c>
      <c r="L128" s="11"/>
      <c r="M128" s="19"/>
      <c r="N128" s="19"/>
      <c r="O128" s="20"/>
    </row>
    <row r="129" spans="2:15" x14ac:dyDescent="0.25">
      <c r="B129" s="16"/>
      <c r="C129" s="19"/>
      <c r="D129" s="19"/>
      <c r="E129" s="11"/>
      <c r="F129" s="71" t="s">
        <v>20</v>
      </c>
      <c r="G129" s="53"/>
      <c r="H129" s="68">
        <v>47.316628999999999</v>
      </c>
      <c r="I129" s="74">
        <f t="shared" si="17"/>
        <v>0.11526642983135843</v>
      </c>
      <c r="J129" s="68">
        <v>34.109330999999997</v>
      </c>
      <c r="K129" s="74">
        <f t="shared" si="18"/>
        <v>0.72087407156583361</v>
      </c>
      <c r="L129" s="11"/>
      <c r="M129" s="19"/>
      <c r="N129" s="19"/>
      <c r="O129" s="20"/>
    </row>
    <row r="130" spans="2:15" x14ac:dyDescent="0.25">
      <c r="B130" s="16"/>
      <c r="C130" s="19"/>
      <c r="D130" s="19"/>
      <c r="E130" s="11"/>
      <c r="F130" s="72" t="s">
        <v>0</v>
      </c>
      <c r="G130" s="55"/>
      <c r="H130" s="69">
        <f>SUM(H126:H129)</f>
        <v>410.49791399999992</v>
      </c>
      <c r="I130" s="73">
        <f>SUM(I126:I129)</f>
        <v>1</v>
      </c>
      <c r="J130" s="69">
        <f>SUM(J126:J129)</f>
        <v>256.28381899999999</v>
      </c>
      <c r="K130" s="73">
        <f t="shared" si="18"/>
        <v>0.6243242907197819</v>
      </c>
      <c r="L130" s="11"/>
      <c r="M130" s="19"/>
      <c r="N130" s="19"/>
      <c r="O130" s="20"/>
    </row>
    <row r="131" spans="2:15" x14ac:dyDescent="0.25">
      <c r="B131" s="16"/>
      <c r="C131" s="19"/>
      <c r="E131" s="11"/>
      <c r="F131" s="105" t="s">
        <v>63</v>
      </c>
      <c r="G131" s="105"/>
      <c r="H131" s="105"/>
      <c r="I131" s="105"/>
      <c r="J131" s="105"/>
      <c r="K131" s="105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06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SALUD cuenta con el mayor presupuesto en esta región, con un nivel de ejecución del 57.2%, del mismo modo para proyectos TRANSPORTE se tiene un nivel de avance de 61.9%. Cabe destacar que solo estos dos sectores concentran el 55.4% del presupuesto de esta región. 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20"/>
    </row>
    <row r="134" spans="2:15" x14ac:dyDescent="0.25">
      <c r="B134" s="1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20"/>
    </row>
    <row r="135" spans="2:15" x14ac:dyDescent="0.25">
      <c r="B135" s="16"/>
      <c r="C135" s="19"/>
      <c r="D135" s="11"/>
      <c r="E135" s="11"/>
      <c r="F135" s="11"/>
      <c r="G135" s="11"/>
      <c r="H135" s="19"/>
      <c r="I135" s="19"/>
      <c r="J135" s="19"/>
      <c r="K135" s="19"/>
      <c r="L135" s="19"/>
      <c r="M135" s="19"/>
      <c r="N135" s="19"/>
      <c r="O135" s="20"/>
    </row>
    <row r="136" spans="2:15" x14ac:dyDescent="0.25">
      <c r="B136" s="16"/>
      <c r="C136" s="19"/>
      <c r="D136" s="11"/>
      <c r="E136" s="115" t="s">
        <v>80</v>
      </c>
      <c r="F136" s="115"/>
      <c r="G136" s="115"/>
      <c r="H136" s="115"/>
      <c r="I136" s="115"/>
      <c r="J136" s="115"/>
      <c r="K136" s="115"/>
      <c r="L136" s="115"/>
      <c r="M136" s="19"/>
      <c r="N136" s="19"/>
      <c r="O136" s="20"/>
    </row>
    <row r="137" spans="2:15" x14ac:dyDescent="0.25">
      <c r="B137" s="16"/>
      <c r="C137" s="19"/>
      <c r="D137" s="11"/>
      <c r="E137" s="11"/>
      <c r="F137" s="116" t="s">
        <v>1</v>
      </c>
      <c r="G137" s="116"/>
      <c r="H137" s="116"/>
      <c r="I137" s="116"/>
      <c r="J137" s="116"/>
      <c r="K137" s="116"/>
      <c r="L137" s="11"/>
      <c r="M137" s="19"/>
      <c r="N137" s="19"/>
      <c r="O137" s="20"/>
    </row>
    <row r="138" spans="2:15" x14ac:dyDescent="0.25">
      <c r="B138" s="16"/>
      <c r="C138" s="19"/>
      <c r="D138" s="11"/>
      <c r="E138" s="19"/>
      <c r="F138" s="117" t="s">
        <v>27</v>
      </c>
      <c r="G138" s="117"/>
      <c r="H138" s="70" t="s">
        <v>25</v>
      </c>
      <c r="I138" s="70" t="s">
        <v>3</v>
      </c>
      <c r="J138" s="70" t="s">
        <v>26</v>
      </c>
      <c r="K138" s="70" t="s">
        <v>23</v>
      </c>
      <c r="L138" s="11"/>
      <c r="M138" s="19"/>
      <c r="N138" s="19"/>
      <c r="O138" s="20"/>
    </row>
    <row r="139" spans="2:15" x14ac:dyDescent="0.25">
      <c r="B139" s="16"/>
      <c r="C139" s="19"/>
      <c r="D139" s="11"/>
      <c r="E139" s="19"/>
      <c r="F139" s="71" t="s">
        <v>76</v>
      </c>
      <c r="G139" s="78"/>
      <c r="H139" s="68">
        <v>137.69380899999999</v>
      </c>
      <c r="I139" s="74">
        <f>+H139/H$147</f>
        <v>0.33543120270277421</v>
      </c>
      <c r="J139" s="68">
        <v>78.773133000000001</v>
      </c>
      <c r="K139" s="74">
        <f>+J139/H139</f>
        <v>0.57208914164034785</v>
      </c>
      <c r="L139" s="11"/>
      <c r="M139" s="19"/>
      <c r="N139" s="19"/>
      <c r="O139" s="20"/>
    </row>
    <row r="140" spans="2:15" x14ac:dyDescent="0.25">
      <c r="B140" s="16"/>
      <c r="C140" s="19"/>
      <c r="D140" s="11"/>
      <c r="E140" s="19"/>
      <c r="F140" s="71" t="s">
        <v>65</v>
      </c>
      <c r="G140" s="78"/>
      <c r="H140" s="68">
        <v>89.629097000000002</v>
      </c>
      <c r="I140" s="74">
        <f t="shared" ref="I140:I146" si="19">+H140/H$147</f>
        <v>0.21834239333065159</v>
      </c>
      <c r="J140" s="68">
        <v>55.520702</v>
      </c>
      <c r="K140" s="74">
        <f t="shared" ref="K140:K147" si="20">+J140/H140</f>
        <v>0.61944952987755753</v>
      </c>
      <c r="L140" s="11"/>
      <c r="M140" s="19"/>
      <c r="N140" s="19"/>
      <c r="O140" s="20"/>
    </row>
    <row r="141" spans="2:15" x14ac:dyDescent="0.25">
      <c r="B141" s="16"/>
      <c r="C141" s="19"/>
      <c r="D141" s="11"/>
      <c r="E141" s="19"/>
      <c r="F141" s="71" t="s">
        <v>67</v>
      </c>
      <c r="G141" s="78"/>
      <c r="H141" s="68">
        <v>79.729038000000003</v>
      </c>
      <c r="I141" s="74">
        <f t="shared" si="19"/>
        <v>0.19422519647688147</v>
      </c>
      <c r="J141" s="68">
        <v>49.73556</v>
      </c>
      <c r="K141" s="74">
        <f t="shared" si="20"/>
        <v>0.62380735109333685</v>
      </c>
      <c r="L141" s="11"/>
      <c r="M141" s="19"/>
      <c r="N141" s="19"/>
      <c r="O141" s="20"/>
    </row>
    <row r="142" spans="2:15" x14ac:dyDescent="0.25">
      <c r="B142" s="16"/>
      <c r="C142" s="19"/>
      <c r="D142" s="11"/>
      <c r="E142" s="19"/>
      <c r="F142" s="71" t="s">
        <v>71</v>
      </c>
      <c r="G142" s="78"/>
      <c r="H142" s="68">
        <v>47.297471999999999</v>
      </c>
      <c r="I142" s="74">
        <f t="shared" si="19"/>
        <v>0.11521976211552684</v>
      </c>
      <c r="J142" s="68">
        <v>34.090173999999998</v>
      </c>
      <c r="K142" s="74">
        <f t="shared" si="20"/>
        <v>0.7207610165718793</v>
      </c>
      <c r="L142" s="11"/>
      <c r="M142" s="19"/>
      <c r="N142" s="19"/>
      <c r="O142" s="20"/>
    </row>
    <row r="143" spans="2:15" x14ac:dyDescent="0.25">
      <c r="B143" s="16"/>
      <c r="C143" s="19"/>
      <c r="D143" s="11"/>
      <c r="E143" s="19"/>
      <c r="F143" s="71" t="s">
        <v>85</v>
      </c>
      <c r="G143" s="78"/>
      <c r="H143" s="68">
        <v>27.852208000000001</v>
      </c>
      <c r="I143" s="74">
        <f t="shared" si="19"/>
        <v>6.7849816162525001E-2</v>
      </c>
      <c r="J143" s="68">
        <v>19.147811000000001</v>
      </c>
      <c r="K143" s="74">
        <f>+J143/H143</f>
        <v>0.68747910399060641</v>
      </c>
      <c r="L143" s="11"/>
      <c r="M143" s="19"/>
      <c r="N143" s="19"/>
      <c r="O143" s="20"/>
    </row>
    <row r="144" spans="2:15" x14ac:dyDescent="0.25">
      <c r="B144" s="16"/>
      <c r="C144" s="19"/>
      <c r="D144" s="11"/>
      <c r="E144" s="19"/>
      <c r="F144" s="71" t="s">
        <v>68</v>
      </c>
      <c r="G144" s="78"/>
      <c r="H144" s="68">
        <v>12.791893</v>
      </c>
      <c r="I144" s="74">
        <f t="shared" si="19"/>
        <v>3.1161895258741801E-2</v>
      </c>
      <c r="J144" s="68">
        <v>8.4146809999999999</v>
      </c>
      <c r="K144" s="74">
        <f t="shared" si="20"/>
        <v>0.65781358552639546</v>
      </c>
      <c r="L144" s="11"/>
      <c r="M144" s="19"/>
      <c r="N144" s="19"/>
      <c r="O144" s="20"/>
    </row>
    <row r="145" spans="2:15" x14ac:dyDescent="0.25">
      <c r="B145" s="16"/>
      <c r="C145" s="19"/>
      <c r="D145" s="11"/>
      <c r="E145" s="19"/>
      <c r="F145" s="71" t="s">
        <v>66</v>
      </c>
      <c r="G145" s="78"/>
      <c r="H145" s="68">
        <v>6.9890059999999998</v>
      </c>
      <c r="I145" s="74">
        <f t="shared" si="19"/>
        <v>1.7025679696876607E-2</v>
      </c>
      <c r="J145" s="68">
        <v>3.9421490000000001</v>
      </c>
      <c r="K145" s="74">
        <f t="shared" si="20"/>
        <v>0.56405002370866475</v>
      </c>
      <c r="L145" s="11"/>
      <c r="M145" s="19"/>
      <c r="N145" s="19"/>
      <c r="O145" s="20"/>
    </row>
    <row r="146" spans="2:15" x14ac:dyDescent="0.25">
      <c r="B146" s="16"/>
      <c r="C146" s="19"/>
      <c r="D146" s="11"/>
      <c r="E146" s="19"/>
      <c r="F146" s="71" t="s">
        <v>72</v>
      </c>
      <c r="G146" s="78"/>
      <c r="H146" s="68">
        <v>8.5153909999999655</v>
      </c>
      <c r="I146" s="74">
        <f t="shared" si="19"/>
        <v>2.0744054256022271E-2</v>
      </c>
      <c r="J146" s="68">
        <v>6.6596090000000174</v>
      </c>
      <c r="K146" s="74">
        <f t="shared" si="20"/>
        <v>0.78206731787184458</v>
      </c>
      <c r="L146" s="11"/>
      <c r="M146" s="19"/>
      <c r="N146" s="19"/>
      <c r="O146" s="20"/>
    </row>
    <row r="147" spans="2:15" x14ac:dyDescent="0.25">
      <c r="B147" s="16"/>
      <c r="C147" s="19"/>
      <c r="D147" s="11"/>
      <c r="E147" s="19"/>
      <c r="F147" s="72" t="s">
        <v>0</v>
      </c>
      <c r="G147" s="79"/>
      <c r="H147" s="69">
        <f>SUM(H139:H146)</f>
        <v>410.49791400000004</v>
      </c>
      <c r="I147" s="73">
        <f>SUM(I139:I146)</f>
        <v>0.99999999999999978</v>
      </c>
      <c r="J147" s="69">
        <f>SUM(J139:J146)</f>
        <v>256.28381899999999</v>
      </c>
      <c r="K147" s="73">
        <f t="shared" si="20"/>
        <v>0.62432429071978179</v>
      </c>
      <c r="L147" s="11"/>
      <c r="M147" s="19"/>
      <c r="N147" s="19"/>
      <c r="O147" s="20"/>
    </row>
    <row r="148" spans="2:15" x14ac:dyDescent="0.25">
      <c r="B148" s="16"/>
      <c r="C148" s="19"/>
      <c r="E148" s="11"/>
      <c r="F148" s="105" t="s">
        <v>63</v>
      </c>
      <c r="G148" s="105"/>
      <c r="H148" s="105"/>
      <c r="I148" s="105"/>
      <c r="J148" s="105"/>
      <c r="K148" s="105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6"/>
      <c r="G149" s="46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06" t="str">
        <f>+CONCATENATE("Al 13 de noviembre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13 de noviembre de los 160  proyectos presupuestados para el 2017, 41 no cuentan con ningún avance en ejecución del gasto, mientras que 31 (19.4% de proyectos) no superan el 50,0% de ejecución, 67 proyectos (41.9% del total) tienen un nivel de ejecución mayor al 50,0% pero no culminan al 100% y 21 proyectos por S/ 5.7 millones se han ejecutado al 100,0%.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20"/>
    </row>
    <row r="151" spans="2:15" x14ac:dyDescent="0.25">
      <c r="B151" s="1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20"/>
    </row>
    <row r="152" spans="2:15" x14ac:dyDescent="0.25">
      <c r="B152" s="16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2:15" x14ac:dyDescent="0.25">
      <c r="B153" s="16"/>
      <c r="C153" s="19"/>
      <c r="D153" s="19"/>
      <c r="E153" s="115" t="s">
        <v>91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11"/>
      <c r="F154" s="116" t="s">
        <v>38</v>
      </c>
      <c r="G154" s="116"/>
      <c r="H154" s="116"/>
      <c r="I154" s="116"/>
      <c r="J154" s="116"/>
      <c r="K154" s="116"/>
      <c r="L154" s="11"/>
      <c r="M154" s="19"/>
      <c r="N154" s="19"/>
      <c r="O154" s="20"/>
    </row>
    <row r="155" spans="2:15" x14ac:dyDescent="0.25">
      <c r="B155" s="16"/>
      <c r="C155" s="19"/>
      <c r="D155" s="19"/>
      <c r="E155" s="19"/>
      <c r="F155" s="70" t="s">
        <v>30</v>
      </c>
      <c r="G155" s="70" t="s">
        <v>23</v>
      </c>
      <c r="H155" s="70" t="s">
        <v>25</v>
      </c>
      <c r="I155" s="70" t="s">
        <v>12</v>
      </c>
      <c r="J155" s="70" t="s">
        <v>29</v>
      </c>
      <c r="K155" s="70" t="s">
        <v>3</v>
      </c>
      <c r="L155" s="19"/>
      <c r="M155" s="19"/>
      <c r="N155" s="19"/>
      <c r="O155" s="20"/>
    </row>
    <row r="156" spans="2:15" x14ac:dyDescent="0.25">
      <c r="B156" s="16"/>
      <c r="C156" s="19"/>
      <c r="D156" s="19"/>
      <c r="E156" s="19"/>
      <c r="F156" s="84" t="s">
        <v>31</v>
      </c>
      <c r="G156" s="74">
        <f>+I156/H156</f>
        <v>0</v>
      </c>
      <c r="H156" s="68">
        <v>2.3586850000000008</v>
      </c>
      <c r="I156" s="68">
        <v>0</v>
      </c>
      <c r="J156" s="84">
        <v>41</v>
      </c>
      <c r="K156" s="74">
        <f>+J156/J$160</f>
        <v>0.25624999999999998</v>
      </c>
      <c r="L156" s="19"/>
      <c r="M156" s="19"/>
      <c r="N156" s="19"/>
      <c r="O156" s="20"/>
    </row>
    <row r="157" spans="2:15" x14ac:dyDescent="0.25">
      <c r="B157" s="16"/>
      <c r="C157" s="19"/>
      <c r="D157" s="19"/>
      <c r="E157" s="19"/>
      <c r="F157" s="84" t="s">
        <v>32</v>
      </c>
      <c r="G157" s="74">
        <f t="shared" ref="G157:G160" si="21">+I157/H157</f>
        <v>0.37253878640140287</v>
      </c>
      <c r="H157" s="68">
        <v>121.13581900000001</v>
      </c>
      <c r="I157" s="68">
        <v>45.127791000000002</v>
      </c>
      <c r="J157" s="84">
        <v>31</v>
      </c>
      <c r="K157" s="74">
        <f t="shared" ref="K157:K159" si="22">+J157/J$160</f>
        <v>0.19375000000000001</v>
      </c>
      <c r="L157" s="19"/>
      <c r="M157" s="19"/>
      <c r="N157" s="19"/>
      <c r="O157" s="20"/>
    </row>
    <row r="158" spans="2:15" x14ac:dyDescent="0.25">
      <c r="B158" s="16"/>
      <c r="C158" s="19"/>
      <c r="D158" s="19"/>
      <c r="E158" s="19"/>
      <c r="F158" s="84" t="s">
        <v>33</v>
      </c>
      <c r="G158" s="74">
        <f t="shared" si="21"/>
        <v>0.73042816917133468</v>
      </c>
      <c r="H158" s="68">
        <v>281.31394799999998</v>
      </c>
      <c r="I158" s="68">
        <v>205.47963200000004</v>
      </c>
      <c r="J158" s="84">
        <v>67</v>
      </c>
      <c r="K158" s="74">
        <f t="shared" si="22"/>
        <v>0.41875000000000001</v>
      </c>
      <c r="L158" s="19"/>
      <c r="M158" s="19"/>
      <c r="N158" s="19"/>
      <c r="O158" s="20"/>
    </row>
    <row r="159" spans="2:15" x14ac:dyDescent="0.25">
      <c r="B159" s="16"/>
      <c r="C159" s="19"/>
      <c r="D159" s="19"/>
      <c r="E159" s="19"/>
      <c r="F159" s="84" t="s">
        <v>34</v>
      </c>
      <c r="G159" s="74">
        <f t="shared" si="21"/>
        <v>0.99770294625396938</v>
      </c>
      <c r="H159" s="68">
        <v>5.6894619999999989</v>
      </c>
      <c r="I159" s="68">
        <v>5.676393</v>
      </c>
      <c r="J159" s="84">
        <v>21</v>
      </c>
      <c r="K159" s="74">
        <f t="shared" si="22"/>
        <v>0.13125000000000001</v>
      </c>
      <c r="L159" s="19"/>
      <c r="M159" s="19"/>
      <c r="N159" s="19"/>
      <c r="O159" s="20"/>
    </row>
    <row r="160" spans="2:15" x14ac:dyDescent="0.25">
      <c r="B160" s="16"/>
      <c r="C160" s="19"/>
      <c r="D160" s="19"/>
      <c r="E160" s="19"/>
      <c r="F160" s="85" t="s">
        <v>0</v>
      </c>
      <c r="G160" s="73">
        <f t="shared" si="21"/>
        <v>0.62432428341158408</v>
      </c>
      <c r="H160" s="69">
        <f t="shared" ref="H160:J160" si="23">SUM(H156:H159)</f>
        <v>410.49791399999998</v>
      </c>
      <c r="I160" s="69">
        <f t="shared" si="23"/>
        <v>256.28381600000006</v>
      </c>
      <c r="J160" s="85">
        <f t="shared" si="23"/>
        <v>160</v>
      </c>
      <c r="K160" s="73">
        <f>SUM(K156:K159)</f>
        <v>0.99999999999999989</v>
      </c>
      <c r="L160" s="19"/>
      <c r="M160" s="19"/>
      <c r="N160" s="19"/>
      <c r="O160" s="20"/>
    </row>
    <row r="161" spans="2:15" x14ac:dyDescent="0.25">
      <c r="B161" s="16"/>
      <c r="C161" s="19"/>
      <c r="E161" s="11"/>
      <c r="F161" s="105" t="s">
        <v>63</v>
      </c>
      <c r="G161" s="105"/>
      <c r="H161" s="105"/>
      <c r="I161" s="105"/>
      <c r="J161" s="105"/>
      <c r="K161" s="105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0"/>
    </row>
    <row r="167" spans="2:15" x14ac:dyDescent="0.25">
      <c r="B167" s="16"/>
      <c r="C167" s="118" t="s">
        <v>36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7"/>
    </row>
    <row r="168" spans="2:15" x14ac:dyDescent="0.25">
      <c r="B168" s="16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8"/>
    </row>
    <row r="169" spans="2:15" ht="15" customHeight="1" x14ac:dyDescent="0.25">
      <c r="B169" s="16"/>
      <c r="C169" s="106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53.9%, mientras que para los proyectos del tipo social se registra un avance del 57.8% a dos meses de culminar el año 2017. Cabe resaltar que estos dos tipos de proyectos absorben el 92.7% del presupuesto total de los Gobiernos Locales en esta región.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8"/>
    </row>
    <row r="170" spans="2:15" x14ac:dyDescent="0.25">
      <c r="B170" s="1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20"/>
    </row>
    <row r="171" spans="2:15" x14ac:dyDescent="0.25">
      <c r="B171" s="16"/>
      <c r="C171" s="19"/>
      <c r="D171" s="19"/>
      <c r="E171" s="11"/>
      <c r="F171" s="11"/>
      <c r="G171" s="11"/>
      <c r="H171" s="11"/>
      <c r="I171" s="11"/>
      <c r="J171" s="11"/>
      <c r="K171" s="11"/>
      <c r="L171" s="11"/>
      <c r="M171" s="19"/>
      <c r="N171" s="19"/>
      <c r="O171" s="20"/>
    </row>
    <row r="172" spans="2:15" x14ac:dyDescent="0.25">
      <c r="B172" s="16"/>
      <c r="C172" s="19"/>
      <c r="D172" s="19"/>
      <c r="E172" s="119" t="s">
        <v>86</v>
      </c>
      <c r="F172" s="119"/>
      <c r="G172" s="119"/>
      <c r="H172" s="119"/>
      <c r="I172" s="119"/>
      <c r="J172" s="119"/>
      <c r="K172" s="119"/>
      <c r="L172" s="119"/>
      <c r="M172" s="19"/>
      <c r="N172" s="19"/>
      <c r="O172" s="20"/>
    </row>
    <row r="173" spans="2:15" x14ac:dyDescent="0.25">
      <c r="B173" s="16"/>
      <c r="C173" s="19"/>
      <c r="D173" s="19"/>
      <c r="E173" s="11"/>
      <c r="F173" s="116" t="s">
        <v>1</v>
      </c>
      <c r="G173" s="116"/>
      <c r="H173" s="116"/>
      <c r="I173" s="116"/>
      <c r="J173" s="116"/>
      <c r="K173" s="116"/>
      <c r="L173" s="11"/>
      <c r="M173" s="19"/>
      <c r="N173" s="19"/>
      <c r="O173" s="20"/>
    </row>
    <row r="174" spans="2:15" x14ac:dyDescent="0.25">
      <c r="B174" s="16"/>
      <c r="C174" s="19"/>
      <c r="D174" s="19"/>
      <c r="E174" s="11"/>
      <c r="F174" s="117" t="s">
        <v>37</v>
      </c>
      <c r="G174" s="117"/>
      <c r="H174" s="70" t="s">
        <v>11</v>
      </c>
      <c r="I174" s="70" t="s">
        <v>21</v>
      </c>
      <c r="J174" s="70" t="s">
        <v>22</v>
      </c>
      <c r="K174" s="70" t="s">
        <v>23</v>
      </c>
      <c r="L174" s="11"/>
      <c r="M174" s="19"/>
      <c r="N174" s="19"/>
      <c r="O174" s="20"/>
    </row>
    <row r="175" spans="2:15" x14ac:dyDescent="0.25">
      <c r="B175" s="16"/>
      <c r="C175" s="19"/>
      <c r="D175" s="19"/>
      <c r="E175" s="11"/>
      <c r="F175" s="71" t="s">
        <v>18</v>
      </c>
      <c r="G175" s="53"/>
      <c r="H175" s="67">
        <v>266.84405000000004</v>
      </c>
      <c r="I175" s="74">
        <f>+H175/H$179</f>
        <v>0.38035791792533241</v>
      </c>
      <c r="J175" s="68">
        <v>143.81891099999999</v>
      </c>
      <c r="K175" s="74">
        <f>+J175/H175</f>
        <v>0.5389624051950942</v>
      </c>
      <c r="L175" s="11"/>
      <c r="M175" s="19"/>
      <c r="N175" s="19"/>
      <c r="O175" s="20"/>
    </row>
    <row r="176" spans="2:15" x14ac:dyDescent="0.25">
      <c r="B176" s="16"/>
      <c r="C176" s="19"/>
      <c r="D176" s="19"/>
      <c r="E176" s="11"/>
      <c r="F176" s="71" t="s">
        <v>19</v>
      </c>
      <c r="G176" s="53"/>
      <c r="H176" s="68">
        <v>383.22597999999994</v>
      </c>
      <c r="I176" s="74">
        <f>+H176/H$179</f>
        <v>0.54624802706935016</v>
      </c>
      <c r="J176" s="68">
        <v>221.61613200000002</v>
      </c>
      <c r="K176" s="74">
        <f t="shared" ref="K176:K179" si="24">+J176/H176</f>
        <v>0.57829099164936593</v>
      </c>
      <c r="L176" s="11"/>
      <c r="M176" s="19"/>
      <c r="N176" s="19"/>
      <c r="O176" s="20"/>
    </row>
    <row r="177" spans="2:15" x14ac:dyDescent="0.25">
      <c r="B177" s="16"/>
      <c r="C177" s="19"/>
      <c r="D177" s="19"/>
      <c r="E177" s="11"/>
      <c r="F177" s="71" t="s">
        <v>28</v>
      </c>
      <c r="G177" s="53"/>
      <c r="H177" s="68">
        <v>37.899076000000001</v>
      </c>
      <c r="I177" s="74">
        <f t="shared" ref="I177:I178" si="25">+H177/H$179</f>
        <v>5.4021116973205642E-2</v>
      </c>
      <c r="J177" s="68">
        <v>20.934875999999999</v>
      </c>
      <c r="K177" s="74">
        <f t="shared" si="24"/>
        <v>0.55238486553075861</v>
      </c>
      <c r="L177" s="11"/>
      <c r="M177" s="19"/>
      <c r="N177" s="19"/>
      <c r="O177" s="20"/>
    </row>
    <row r="178" spans="2:15" x14ac:dyDescent="0.25">
      <c r="B178" s="16"/>
      <c r="C178" s="19"/>
      <c r="D178" s="19"/>
      <c r="E178" s="11"/>
      <c r="F178" s="71" t="s">
        <v>20</v>
      </c>
      <c r="G178" s="53"/>
      <c r="H178" s="68">
        <v>13.591286</v>
      </c>
      <c r="I178" s="74">
        <f t="shared" si="25"/>
        <v>1.9372938032111712E-2</v>
      </c>
      <c r="J178" s="68">
        <v>6.9186920000000001</v>
      </c>
      <c r="K178" s="74">
        <f t="shared" si="24"/>
        <v>0.50905352149899574</v>
      </c>
      <c r="L178" s="11"/>
      <c r="M178" s="19"/>
      <c r="N178" s="19"/>
      <c r="O178" s="20"/>
    </row>
    <row r="179" spans="2:15" x14ac:dyDescent="0.25">
      <c r="B179" s="16"/>
      <c r="C179" s="19"/>
      <c r="D179" s="19"/>
      <c r="E179" s="11"/>
      <c r="F179" s="72" t="s">
        <v>0</v>
      </c>
      <c r="G179" s="55"/>
      <c r="H179" s="69">
        <f>SUM(H175:H178)</f>
        <v>701.56039199999998</v>
      </c>
      <c r="I179" s="73">
        <f>SUM(I175:I178)</f>
        <v>1</v>
      </c>
      <c r="J179" s="69">
        <f>SUM(J175:J178)</f>
        <v>393.288611</v>
      </c>
      <c r="K179" s="73">
        <f t="shared" si="24"/>
        <v>0.56059124130257343</v>
      </c>
      <c r="L179" s="11"/>
      <c r="M179" s="19"/>
      <c r="N179" s="19"/>
      <c r="O179" s="20"/>
    </row>
    <row r="180" spans="2:15" x14ac:dyDescent="0.25">
      <c r="B180" s="16"/>
      <c r="C180" s="19"/>
      <c r="E180" s="11"/>
      <c r="F180" s="105" t="s">
        <v>63</v>
      </c>
      <c r="G180" s="105"/>
      <c r="H180" s="105"/>
      <c r="I180" s="105"/>
      <c r="J180" s="105"/>
      <c r="K180" s="105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06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54.3%, del mismo modo para proyectos TRANSPORTE se tiene un nivel de avance de 57.5%. Cabe destacar que solo estos dos sectores concentran el 71.4% del presupuesto de esta región. 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20"/>
    </row>
    <row r="183" spans="2:15" x14ac:dyDescent="0.25">
      <c r="B183" s="1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20"/>
    </row>
    <row r="184" spans="2:15" x14ac:dyDescent="0.25">
      <c r="B184" s="16"/>
      <c r="C184" s="19"/>
      <c r="D184" s="11"/>
      <c r="E184" s="11"/>
      <c r="F184" s="11"/>
      <c r="G184" s="11"/>
      <c r="H184" s="19"/>
      <c r="I184" s="19"/>
      <c r="J184" s="19"/>
      <c r="K184" s="19"/>
      <c r="L184" s="19"/>
      <c r="M184" s="19"/>
      <c r="N184" s="19"/>
      <c r="O184" s="20"/>
    </row>
    <row r="185" spans="2:15" x14ac:dyDescent="0.25">
      <c r="B185" s="16"/>
      <c r="C185" s="19"/>
      <c r="D185" s="11"/>
      <c r="E185" s="115" t="s">
        <v>80</v>
      </c>
      <c r="F185" s="115"/>
      <c r="G185" s="115"/>
      <c r="H185" s="115"/>
      <c r="I185" s="115"/>
      <c r="J185" s="115"/>
      <c r="K185" s="115"/>
      <c r="L185" s="115"/>
      <c r="M185" s="19"/>
      <c r="N185" s="19"/>
      <c r="O185" s="20"/>
    </row>
    <row r="186" spans="2:15" x14ac:dyDescent="0.25">
      <c r="B186" s="16"/>
      <c r="C186" s="19"/>
      <c r="D186" s="11"/>
      <c r="E186" s="11"/>
      <c r="F186" s="116" t="s">
        <v>1</v>
      </c>
      <c r="G186" s="116"/>
      <c r="H186" s="116"/>
      <c r="I186" s="116"/>
      <c r="J186" s="116"/>
      <c r="K186" s="116"/>
      <c r="L186" s="11"/>
      <c r="M186" s="19"/>
      <c r="N186" s="19"/>
      <c r="O186" s="20"/>
    </row>
    <row r="187" spans="2:15" x14ac:dyDescent="0.25">
      <c r="B187" s="16"/>
      <c r="C187" s="19"/>
      <c r="D187" s="11"/>
      <c r="E187" s="19"/>
      <c r="F187" s="117" t="s">
        <v>27</v>
      </c>
      <c r="G187" s="117"/>
      <c r="H187" s="70" t="s">
        <v>25</v>
      </c>
      <c r="I187" s="70" t="s">
        <v>3</v>
      </c>
      <c r="J187" s="70" t="s">
        <v>26</v>
      </c>
      <c r="K187" s="70" t="s">
        <v>23</v>
      </c>
      <c r="L187" s="11"/>
      <c r="M187" s="19"/>
      <c r="N187" s="19"/>
      <c r="O187" s="20"/>
    </row>
    <row r="188" spans="2:15" x14ac:dyDescent="0.25">
      <c r="B188" s="16"/>
      <c r="C188" s="19"/>
      <c r="D188" s="11"/>
      <c r="E188" s="19"/>
      <c r="F188" s="71" t="s">
        <v>66</v>
      </c>
      <c r="G188" s="78"/>
      <c r="H188" s="68">
        <v>288.80055399999998</v>
      </c>
      <c r="I188" s="74">
        <f>+H188/H$196</f>
        <v>0.41165458782057351</v>
      </c>
      <c r="J188" s="68">
        <v>156.89568700000001</v>
      </c>
      <c r="K188" s="74">
        <f>+J188/H188</f>
        <v>0.54326657212714358</v>
      </c>
      <c r="L188" s="11"/>
      <c r="M188" s="19"/>
      <c r="N188" s="19"/>
      <c r="O188" s="20"/>
    </row>
    <row r="189" spans="2:15" x14ac:dyDescent="0.25">
      <c r="B189" s="16"/>
      <c r="C189" s="19"/>
      <c r="D189" s="11"/>
      <c r="E189" s="19"/>
      <c r="F189" s="71" t="s">
        <v>65</v>
      </c>
      <c r="G189" s="78"/>
      <c r="H189" s="68">
        <v>212.14934400000001</v>
      </c>
      <c r="I189" s="74">
        <f t="shared" ref="I189:I195" si="26">+H189/H$196</f>
        <v>0.30239641008695944</v>
      </c>
      <c r="J189" s="68">
        <v>121.96013499999999</v>
      </c>
      <c r="K189" s="74">
        <f t="shared" ref="K189:K191" si="27">+J189/H189</f>
        <v>0.57487868074671011</v>
      </c>
      <c r="L189" s="11"/>
      <c r="M189" s="19"/>
      <c r="N189" s="19"/>
      <c r="O189" s="20"/>
    </row>
    <row r="190" spans="2:15" x14ac:dyDescent="0.25">
      <c r="B190" s="16"/>
      <c r="C190" s="19"/>
      <c r="D190" s="11"/>
      <c r="E190" s="19"/>
      <c r="F190" s="71" t="s">
        <v>67</v>
      </c>
      <c r="G190" s="78"/>
      <c r="H190" s="68">
        <v>78.682928000000004</v>
      </c>
      <c r="I190" s="74">
        <f t="shared" si="26"/>
        <v>0.11215417645755578</v>
      </c>
      <c r="J190" s="68">
        <v>55.375279999999997</v>
      </c>
      <c r="K190" s="74">
        <f t="shared" si="27"/>
        <v>0.7037775716734892</v>
      </c>
      <c r="L190" s="11"/>
      <c r="M190" s="19"/>
      <c r="N190" s="19"/>
      <c r="O190" s="20"/>
    </row>
    <row r="191" spans="2:15" x14ac:dyDescent="0.25">
      <c r="B191" s="16"/>
      <c r="C191" s="19"/>
      <c r="D191" s="11"/>
      <c r="E191" s="19"/>
      <c r="F191" s="71" t="s">
        <v>78</v>
      </c>
      <c r="G191" s="78"/>
      <c r="H191" s="68">
        <v>37.899076000000001</v>
      </c>
      <c r="I191" s="74">
        <f t="shared" si="26"/>
        <v>5.4021116973205642E-2</v>
      </c>
      <c r="J191" s="68">
        <v>20.934875999999999</v>
      </c>
      <c r="K191" s="74">
        <f t="shared" si="27"/>
        <v>0.55238486553075861</v>
      </c>
      <c r="L191" s="11"/>
      <c r="M191" s="19"/>
      <c r="N191" s="19"/>
      <c r="O191" s="20"/>
    </row>
    <row r="192" spans="2:15" x14ac:dyDescent="0.25">
      <c r="B192" s="16"/>
      <c r="C192" s="19"/>
      <c r="D192" s="11"/>
      <c r="E192" s="19"/>
      <c r="F192" s="71" t="s">
        <v>79</v>
      </c>
      <c r="G192" s="78"/>
      <c r="H192" s="68">
        <v>19.245197000000001</v>
      </c>
      <c r="I192" s="74">
        <f t="shared" si="26"/>
        <v>2.7431989062461214E-2</v>
      </c>
      <c r="J192" s="68">
        <v>3.3805719999999999</v>
      </c>
      <c r="K192" s="74">
        <f>+J192/H192</f>
        <v>0.1756579576712049</v>
      </c>
      <c r="L192" s="11"/>
      <c r="M192" s="19"/>
      <c r="N192" s="19"/>
      <c r="O192" s="20"/>
    </row>
    <row r="193" spans="2:15" x14ac:dyDescent="0.25">
      <c r="B193" s="16"/>
      <c r="C193" s="19"/>
      <c r="D193" s="11"/>
      <c r="E193" s="19"/>
      <c r="F193" s="71" t="s">
        <v>71</v>
      </c>
      <c r="G193" s="78"/>
      <c r="H193" s="68">
        <v>13.591286</v>
      </c>
      <c r="I193" s="74">
        <f t="shared" si="26"/>
        <v>1.9372938032111712E-2</v>
      </c>
      <c r="J193" s="68">
        <v>6.9186920000000001</v>
      </c>
      <c r="K193" s="74">
        <f t="shared" ref="K193:K196" si="28">+J193/H193</f>
        <v>0.50905352149899574</v>
      </c>
      <c r="L193" s="11"/>
      <c r="M193" s="19"/>
      <c r="N193" s="19"/>
      <c r="O193" s="20"/>
    </row>
    <row r="194" spans="2:15" x14ac:dyDescent="0.25">
      <c r="B194" s="16"/>
      <c r="C194" s="19"/>
      <c r="D194" s="11"/>
      <c r="E194" s="19"/>
      <c r="F194" s="71" t="s">
        <v>68</v>
      </c>
      <c r="G194" s="78"/>
      <c r="H194" s="68">
        <v>12.834082</v>
      </c>
      <c r="I194" s="74">
        <f t="shared" si="26"/>
        <v>1.8293623965019965E-2</v>
      </c>
      <c r="J194" s="68">
        <v>7.4486150000000002</v>
      </c>
      <c r="K194" s="74">
        <f t="shared" si="28"/>
        <v>0.58037770056323468</v>
      </c>
      <c r="L194" s="11"/>
      <c r="M194" s="19"/>
      <c r="N194" s="19"/>
      <c r="O194" s="20"/>
    </row>
    <row r="195" spans="2:15" x14ac:dyDescent="0.25">
      <c r="B195" s="16"/>
      <c r="C195" s="19"/>
      <c r="D195" s="11"/>
      <c r="E195" s="19"/>
      <c r="F195" s="71" t="s">
        <v>72</v>
      </c>
      <c r="G195" s="78"/>
      <c r="H195" s="68">
        <v>38.357925000000023</v>
      </c>
      <c r="I195" s="74">
        <f t="shared" si="26"/>
        <v>5.4675157602112785E-2</v>
      </c>
      <c r="J195" s="68">
        <v>20.374754000000053</v>
      </c>
      <c r="K195" s="74">
        <f t="shared" si="28"/>
        <v>0.53117456171052113</v>
      </c>
      <c r="L195" s="11"/>
      <c r="M195" s="19"/>
      <c r="N195" s="19"/>
      <c r="O195" s="20"/>
    </row>
    <row r="196" spans="2:15" x14ac:dyDescent="0.25">
      <c r="B196" s="16"/>
      <c r="C196" s="19"/>
      <c r="D196" s="11"/>
      <c r="E196" s="19"/>
      <c r="F196" s="72" t="s">
        <v>0</v>
      </c>
      <c r="G196" s="79"/>
      <c r="H196" s="69">
        <f>SUM(H188:H195)</f>
        <v>701.56039199999998</v>
      </c>
      <c r="I196" s="73">
        <f>SUM(I188:I195)</f>
        <v>1</v>
      </c>
      <c r="J196" s="69">
        <f>SUM(J188:J195)</f>
        <v>393.288611</v>
      </c>
      <c r="K196" s="73">
        <f t="shared" si="28"/>
        <v>0.56059124130257343</v>
      </c>
      <c r="L196" s="11"/>
      <c r="M196" s="19"/>
      <c r="N196" s="19"/>
      <c r="O196" s="20"/>
    </row>
    <row r="197" spans="2:15" x14ac:dyDescent="0.25">
      <c r="B197" s="16"/>
      <c r="C197" s="19"/>
      <c r="E197" s="11"/>
      <c r="F197" s="105" t="s">
        <v>63</v>
      </c>
      <c r="G197" s="105"/>
      <c r="H197" s="105"/>
      <c r="I197" s="105"/>
      <c r="J197" s="105"/>
      <c r="K197" s="105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6"/>
      <c r="G198" s="46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06" t="str">
        <f>+CONCATENATE("Al 13 de noviembre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13 de noviembre de los 963  proyectos presupuestados para el 2017, 212 no cuentan con ningún avance en ejecución del gasto, mientras que 126 (13.1% de proyectos) no superan el 50,0% de ejecución, 361 proyectos (37.5% del total) tienen un nivel de ejecución mayor al 50,0% pero no culminan al 100% y 264 proyectos por S/ 76.6 millones se han ejecutado al 100,0%.</v>
      </c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20"/>
    </row>
    <row r="200" spans="2:15" x14ac:dyDescent="0.25">
      <c r="B200" s="1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92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11"/>
      <c r="F203" s="116" t="s">
        <v>38</v>
      </c>
      <c r="G203" s="116"/>
      <c r="H203" s="116"/>
      <c r="I203" s="116"/>
      <c r="J203" s="116"/>
      <c r="K203" s="116"/>
      <c r="L203" s="11"/>
      <c r="M203" s="19"/>
      <c r="N203" s="19"/>
      <c r="O203" s="20"/>
    </row>
    <row r="204" spans="2:15" x14ac:dyDescent="0.25">
      <c r="B204" s="16"/>
      <c r="C204" s="19"/>
      <c r="D204" s="19"/>
      <c r="E204" s="19"/>
      <c r="F204" s="70" t="s">
        <v>30</v>
      </c>
      <c r="G204" s="70" t="s">
        <v>23</v>
      </c>
      <c r="H204" s="70" t="s">
        <v>25</v>
      </c>
      <c r="I204" s="70" t="s">
        <v>12</v>
      </c>
      <c r="J204" s="70" t="s">
        <v>29</v>
      </c>
      <c r="K204" s="70" t="s">
        <v>3</v>
      </c>
      <c r="L204" s="19"/>
      <c r="M204" s="19"/>
      <c r="N204" s="19"/>
      <c r="O204" s="20"/>
    </row>
    <row r="205" spans="2:15" x14ac:dyDescent="0.25">
      <c r="B205" s="16"/>
      <c r="C205" s="19"/>
      <c r="D205" s="19"/>
      <c r="E205" s="19"/>
      <c r="F205" s="84" t="s">
        <v>31</v>
      </c>
      <c r="G205" s="74">
        <f>+I205/H205</f>
        <v>0</v>
      </c>
      <c r="H205" s="68">
        <v>85.652778000000012</v>
      </c>
      <c r="I205" s="68">
        <v>0</v>
      </c>
      <c r="J205" s="84">
        <v>212</v>
      </c>
      <c r="K205" s="74">
        <f>+J205/J$209</f>
        <v>0.2201453790238837</v>
      </c>
      <c r="L205" s="19"/>
      <c r="M205" s="19"/>
      <c r="N205" s="19"/>
      <c r="O205" s="20"/>
    </row>
    <row r="206" spans="2:15" x14ac:dyDescent="0.25">
      <c r="B206" s="16"/>
      <c r="C206" s="19"/>
      <c r="D206" s="19"/>
      <c r="E206" s="19"/>
      <c r="F206" s="84" t="s">
        <v>32</v>
      </c>
      <c r="G206" s="74">
        <f t="shared" ref="G206:G209" si="29">+I206/H206</f>
        <v>0.29673233315169789</v>
      </c>
      <c r="H206" s="68">
        <v>215.37841300000014</v>
      </c>
      <c r="I206" s="68">
        <v>63.909739000000016</v>
      </c>
      <c r="J206" s="84">
        <v>126</v>
      </c>
      <c r="K206" s="74">
        <f t="shared" ref="K206:K208" si="30">+J206/J$209</f>
        <v>0.13084112149532709</v>
      </c>
      <c r="L206" s="19"/>
      <c r="M206" s="19"/>
      <c r="N206" s="19"/>
      <c r="O206" s="20"/>
    </row>
    <row r="207" spans="2:15" x14ac:dyDescent="0.25">
      <c r="B207" s="16"/>
      <c r="C207" s="19"/>
      <c r="D207" s="19"/>
      <c r="E207" s="19"/>
      <c r="F207" s="84" t="s">
        <v>33</v>
      </c>
      <c r="G207" s="74">
        <f t="shared" si="29"/>
        <v>0.78064795898240269</v>
      </c>
      <c r="H207" s="68">
        <v>323.81068200000021</v>
      </c>
      <c r="I207" s="68">
        <v>252.78214800000001</v>
      </c>
      <c r="J207" s="84">
        <v>361</v>
      </c>
      <c r="K207" s="74">
        <f t="shared" si="30"/>
        <v>0.37487019730010385</v>
      </c>
      <c r="L207" s="19"/>
      <c r="M207" s="19"/>
      <c r="N207" s="19"/>
      <c r="O207" s="20"/>
    </row>
    <row r="208" spans="2:15" x14ac:dyDescent="0.25">
      <c r="B208" s="16"/>
      <c r="C208" s="19"/>
      <c r="D208" s="19"/>
      <c r="E208" s="19"/>
      <c r="F208" s="84" t="s">
        <v>34</v>
      </c>
      <c r="G208" s="74">
        <f t="shared" si="29"/>
        <v>0.99841266487430436</v>
      </c>
      <c r="H208" s="68">
        <v>76.718519000000001</v>
      </c>
      <c r="I208" s="68">
        <v>76.596740999999952</v>
      </c>
      <c r="J208" s="84">
        <v>264</v>
      </c>
      <c r="K208" s="74">
        <f t="shared" si="30"/>
        <v>0.27414330218068533</v>
      </c>
      <c r="L208" s="19"/>
      <c r="M208" s="19"/>
      <c r="N208" s="19"/>
      <c r="O208" s="20"/>
    </row>
    <row r="209" spans="2:15" x14ac:dyDescent="0.25">
      <c r="B209" s="16"/>
      <c r="C209" s="19"/>
      <c r="D209" s="19"/>
      <c r="E209" s="19"/>
      <c r="F209" s="89" t="s">
        <v>0</v>
      </c>
      <c r="G209" s="73">
        <f t="shared" si="29"/>
        <v>0.56059126553427174</v>
      </c>
      <c r="H209" s="69">
        <f t="shared" ref="H209:J209" si="31">SUM(H205:H208)</f>
        <v>701.56039200000032</v>
      </c>
      <c r="I209" s="69">
        <f t="shared" si="31"/>
        <v>393.28862799999996</v>
      </c>
      <c r="J209" s="85">
        <f t="shared" si="31"/>
        <v>963</v>
      </c>
      <c r="K209" s="73">
        <f>SUM(K205:K208)</f>
        <v>1</v>
      </c>
      <c r="L209" s="19"/>
      <c r="M209" s="19"/>
      <c r="N209" s="19"/>
      <c r="O209" s="20"/>
    </row>
    <row r="210" spans="2:15" x14ac:dyDescent="0.25">
      <c r="B210" s="16"/>
      <c r="C210" s="19"/>
      <c r="E210" s="11"/>
      <c r="F210" s="105" t="s">
        <v>63</v>
      </c>
      <c r="G210" s="105"/>
      <c r="H210" s="105"/>
      <c r="I210" s="105"/>
      <c r="J210" s="105"/>
      <c r="K210" s="105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E25:L25"/>
    <mergeCell ref="F26:K26"/>
    <mergeCell ref="F27:G27"/>
    <mergeCell ref="F33:K33"/>
    <mergeCell ref="C133:N13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E14:F15"/>
    <mergeCell ref="G14:I14"/>
    <mergeCell ref="J14:L14"/>
    <mergeCell ref="E20:L20"/>
    <mergeCell ref="C22:N23"/>
    <mergeCell ref="E12:L12"/>
    <mergeCell ref="E13:L13"/>
    <mergeCell ref="B1:O2"/>
    <mergeCell ref="C7:N7"/>
    <mergeCell ref="C9:N10"/>
    <mergeCell ref="E74:L74"/>
    <mergeCell ref="F75:K75"/>
    <mergeCell ref="F76:G76"/>
    <mergeCell ref="F82:K82"/>
    <mergeCell ref="F81:G81"/>
    <mergeCell ref="C84:N85"/>
    <mergeCell ref="E87:L87"/>
    <mergeCell ref="F88:K88"/>
    <mergeCell ref="F89:G89"/>
    <mergeCell ref="F99:K99"/>
    <mergeCell ref="C101:N102"/>
    <mergeCell ref="E104:L104"/>
    <mergeCell ref="F105:K105"/>
    <mergeCell ref="F112:K112"/>
    <mergeCell ref="C118:N118"/>
    <mergeCell ref="C120:N121"/>
    <mergeCell ref="E123:L123"/>
    <mergeCell ref="F124:K124"/>
    <mergeCell ref="F125:G125"/>
    <mergeCell ref="F131:K131"/>
    <mergeCell ref="F148:K148"/>
    <mergeCell ref="C150:N151"/>
    <mergeCell ref="E136:L136"/>
    <mergeCell ref="F137:K137"/>
    <mergeCell ref="F138:G138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E202:L202"/>
    <mergeCell ref="F203:K203"/>
    <mergeCell ref="F210:K210"/>
    <mergeCell ref="E185:L185"/>
    <mergeCell ref="F186:K186"/>
    <mergeCell ref="F187:G187"/>
    <mergeCell ref="F197:K197"/>
    <mergeCell ref="C199:N200"/>
  </mergeCells>
  <conditionalFormatting sqref="I81">
    <cfRule type="cellIs" dxfId="3" priority="2" operator="equal">
      <formula>0</formula>
    </cfRule>
  </conditionalFormatting>
  <conditionalFormatting sqref="I101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2"/>
  <sheetViews>
    <sheetView zoomScaleNormal="100" workbookViewId="0">
      <selection activeCell="C12" sqref="C12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25" t="s">
        <v>103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2:15" ht="15" customHeight="1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x14ac:dyDescent="0.25">
      <c r="B3" s="51" t="str">
        <f>+C7</f>
        <v>1. Ejecución del de proyectos de inversión pública en la Región</v>
      </c>
      <c r="C3" s="5"/>
      <c r="D3" s="5"/>
      <c r="E3" s="5"/>
      <c r="F3" s="5"/>
      <c r="G3" s="51"/>
      <c r="H3" s="5"/>
      <c r="I3" s="5" t="str">
        <f>+C118</f>
        <v>3. Ejecución de proyectos de inversión pública por el Gobierno Regional</v>
      </c>
      <c r="J3" s="5"/>
      <c r="K3" s="5"/>
      <c r="L3" s="51"/>
      <c r="M3" s="5"/>
      <c r="N3" s="5"/>
      <c r="O3" s="5"/>
    </row>
    <row r="4" spans="2:15" x14ac:dyDescent="0.25">
      <c r="B4" s="51" t="str">
        <f>+C69</f>
        <v>2. Ejecución de proyectos de inversión pública por el Gobierno Nacional en la región</v>
      </c>
      <c r="C4" s="5"/>
      <c r="D4" s="5"/>
      <c r="E4" s="5"/>
      <c r="F4" s="5"/>
      <c r="G4" s="51"/>
      <c r="H4" s="5"/>
      <c r="I4" s="5" t="str">
        <f>+C167</f>
        <v>4. Ejecución de proyectos de inversión pública por los Gobiernos Locales</v>
      </c>
      <c r="J4" s="5"/>
      <c r="K4" s="5"/>
      <c r="L4" s="51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2:15" x14ac:dyDescent="0.25">
      <c r="B7" s="63"/>
      <c r="C7" s="118" t="s">
        <v>39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64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06" t="s">
        <v>60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8"/>
    </row>
    <row r="10" spans="2:15" x14ac:dyDescent="0.25">
      <c r="B10" s="1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8"/>
    </row>
    <row r="11" spans="2:15" x14ac:dyDescent="0.25">
      <c r="B11" s="16"/>
      <c r="C11" s="44"/>
      <c r="D11" s="44"/>
      <c r="E11" s="44"/>
      <c r="F11" s="19"/>
      <c r="G11" s="19"/>
      <c r="H11" s="19"/>
      <c r="I11" s="19"/>
      <c r="J11" s="19"/>
      <c r="K11" s="19"/>
      <c r="L11" s="44"/>
      <c r="M11" s="44"/>
      <c r="N11" s="44"/>
      <c r="O11" s="18"/>
    </row>
    <row r="12" spans="2:15" ht="15" customHeight="1" x14ac:dyDescent="0.25">
      <c r="B12" s="16"/>
      <c r="C12" s="44"/>
      <c r="E12" s="107" t="s">
        <v>56</v>
      </c>
      <c r="F12" s="108"/>
      <c r="G12" s="108"/>
      <c r="H12" s="108"/>
      <c r="I12" s="108"/>
      <c r="J12" s="108"/>
      <c r="K12" s="108"/>
      <c r="L12" s="108"/>
      <c r="M12" s="44"/>
      <c r="N12" s="44"/>
      <c r="O12" s="18"/>
    </row>
    <row r="13" spans="2:15" x14ac:dyDescent="0.25">
      <c r="B13" s="16"/>
      <c r="C13" s="44"/>
      <c r="E13" s="109" t="s">
        <v>17</v>
      </c>
      <c r="F13" s="109"/>
      <c r="G13" s="109"/>
      <c r="H13" s="109"/>
      <c r="I13" s="109"/>
      <c r="J13" s="109"/>
      <c r="K13" s="109"/>
      <c r="L13" s="109"/>
      <c r="M13" s="44"/>
      <c r="N13" s="44"/>
      <c r="O13" s="18"/>
    </row>
    <row r="14" spans="2:15" x14ac:dyDescent="0.25">
      <c r="B14" s="16"/>
      <c r="C14" s="19"/>
      <c r="E14" s="110" t="s">
        <v>16</v>
      </c>
      <c r="F14" s="111"/>
      <c r="G14" s="114">
        <v>2017</v>
      </c>
      <c r="H14" s="114"/>
      <c r="I14" s="114"/>
      <c r="J14" s="114">
        <v>2016</v>
      </c>
      <c r="K14" s="114"/>
      <c r="L14" s="114"/>
      <c r="M14" s="19"/>
      <c r="N14" s="19"/>
      <c r="O14" s="20"/>
    </row>
    <row r="15" spans="2:15" x14ac:dyDescent="0.25">
      <c r="B15" s="16"/>
      <c r="C15" s="19"/>
      <c r="E15" s="112"/>
      <c r="F15" s="113"/>
      <c r="G15" s="9" t="s">
        <v>11</v>
      </c>
      <c r="H15" s="9" t="s">
        <v>12</v>
      </c>
      <c r="I15" s="9" t="s">
        <v>13</v>
      </c>
      <c r="J15" s="9" t="s">
        <v>11</v>
      </c>
      <c r="K15" s="9" t="s">
        <v>12</v>
      </c>
      <c r="L15" s="9" t="s">
        <v>13</v>
      </c>
      <c r="M15" s="19"/>
      <c r="N15" s="19"/>
      <c r="O15" s="20"/>
    </row>
    <row r="16" spans="2:15" x14ac:dyDescent="0.25">
      <c r="B16" s="16"/>
      <c r="C16" s="19"/>
      <c r="E16" s="52" t="s">
        <v>14</v>
      </c>
      <c r="F16" s="53"/>
      <c r="G16" s="7">
        <v>349.04252100000002</v>
      </c>
      <c r="H16" s="7">
        <v>286.66121700000002</v>
      </c>
      <c r="I16" s="8">
        <f>+H16/G16</f>
        <v>0.82127878339498928</v>
      </c>
      <c r="J16" s="7">
        <v>450.67104899999998</v>
      </c>
      <c r="K16" s="7">
        <v>374.57868500000001</v>
      </c>
      <c r="L16" s="8">
        <f t="shared" ref="L16:L19" si="0">+K16/J16</f>
        <v>0.8311576388835219</v>
      </c>
      <c r="M16" s="59">
        <f>+(I16-L16)*100</f>
        <v>-0.9878855488532623</v>
      </c>
      <c r="N16" s="19"/>
      <c r="O16" s="20"/>
    </row>
    <row r="17" spans="2:15" x14ac:dyDescent="0.25">
      <c r="B17" s="16"/>
      <c r="C17" s="19"/>
      <c r="E17" s="52" t="s">
        <v>15</v>
      </c>
      <c r="F17" s="53"/>
      <c r="G17" s="7">
        <v>335.00775399999998</v>
      </c>
      <c r="H17" s="7">
        <v>192.872804</v>
      </c>
      <c r="I17" s="8">
        <f t="shared" ref="I17:I19" si="1">+H17/G17</f>
        <v>0.57572638751519767</v>
      </c>
      <c r="J17" s="7">
        <v>338.007093</v>
      </c>
      <c r="K17" s="7">
        <v>226.522549</v>
      </c>
      <c r="L17" s="8">
        <f t="shared" si="0"/>
        <v>0.67017099253594659</v>
      </c>
      <c r="M17" s="59">
        <f t="shared" ref="M17:M19" si="2">+(I17-L17)*100</f>
        <v>-9.4444605020748913</v>
      </c>
      <c r="N17" s="19"/>
      <c r="O17" s="20"/>
    </row>
    <row r="18" spans="2:15" x14ac:dyDescent="0.25">
      <c r="B18" s="16"/>
      <c r="C18" s="19"/>
      <c r="E18" s="52" t="s">
        <v>10</v>
      </c>
      <c r="F18" s="53"/>
      <c r="G18" s="7">
        <v>283.98524900000001</v>
      </c>
      <c r="H18" s="7">
        <v>145.07927699999999</v>
      </c>
      <c r="I18" s="8">
        <f t="shared" si="1"/>
        <v>0.51086905925877857</v>
      </c>
      <c r="J18" s="7">
        <v>305.88413200000002</v>
      </c>
      <c r="K18" s="7">
        <v>187.498569</v>
      </c>
      <c r="L18" s="8">
        <f t="shared" si="0"/>
        <v>0.61297252581902484</v>
      </c>
      <c r="M18" s="59">
        <f t="shared" si="2"/>
        <v>-10.210346656024626</v>
      </c>
      <c r="N18" s="19"/>
      <c r="O18" s="20"/>
    </row>
    <row r="19" spans="2:15" x14ac:dyDescent="0.25">
      <c r="B19" s="16"/>
      <c r="C19" s="19"/>
      <c r="E19" s="65" t="s">
        <v>0</v>
      </c>
      <c r="F19" s="53"/>
      <c r="G19" s="7">
        <f t="shared" ref="G19:H19" si="3">SUM(G16:G18)</f>
        <v>968.03552400000012</v>
      </c>
      <c r="H19" s="66">
        <f t="shared" si="3"/>
        <v>624.61329799999999</v>
      </c>
      <c r="I19" s="8">
        <f t="shared" si="1"/>
        <v>0.64523799231979417</v>
      </c>
      <c r="J19" s="7">
        <f t="shared" ref="J19:K19" si="4">SUM(J16:J18)</f>
        <v>1094.5622739999999</v>
      </c>
      <c r="K19" s="7">
        <f t="shared" si="4"/>
        <v>788.59980299999995</v>
      </c>
      <c r="L19" s="8">
        <f t="shared" si="0"/>
        <v>0.72047047640160122</v>
      </c>
      <c r="M19" s="59">
        <f t="shared" si="2"/>
        <v>-7.5232484081807049</v>
      </c>
      <c r="N19" s="19"/>
      <c r="O19" s="20"/>
    </row>
    <row r="20" spans="2:15" x14ac:dyDescent="0.25">
      <c r="B20" s="16"/>
      <c r="C20" s="19"/>
      <c r="D20" s="19"/>
      <c r="E20" s="105" t="s">
        <v>64</v>
      </c>
      <c r="F20" s="105"/>
      <c r="G20" s="105"/>
      <c r="H20" s="105"/>
      <c r="I20" s="105"/>
      <c r="J20" s="105"/>
      <c r="K20" s="105"/>
      <c r="L20" s="105"/>
      <c r="M20" s="45"/>
      <c r="N20" s="19"/>
      <c r="O20" s="20"/>
    </row>
    <row r="21" spans="2:15" x14ac:dyDescent="0.25">
      <c r="B21" s="16"/>
      <c r="C21" s="19"/>
      <c r="D21" s="19"/>
      <c r="M21" s="45"/>
      <c r="N21" s="19"/>
      <c r="O21" s="20"/>
    </row>
    <row r="22" spans="2:15" ht="15" customHeight="1" x14ac:dyDescent="0.25">
      <c r="B22" s="16"/>
      <c r="C22" s="106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68.2%, mientras que para los proyectos del tipo social se registra un avance del 61.2% a dos meses de culminar el año 2017. Cabe resaltar que estos dos tipos de proyectos absorben el 95.2% del presupuesto total en esta región.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20"/>
    </row>
    <row r="23" spans="2:15" x14ac:dyDescent="0.25">
      <c r="B23" s="1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19" t="s">
        <v>62</v>
      </c>
      <c r="F25" s="119"/>
      <c r="G25" s="119"/>
      <c r="H25" s="119"/>
      <c r="I25" s="119"/>
      <c r="J25" s="119"/>
      <c r="K25" s="119"/>
      <c r="L25" s="119"/>
      <c r="M25" s="19"/>
      <c r="N25" s="19"/>
      <c r="O25" s="20"/>
    </row>
    <row r="26" spans="2:15" x14ac:dyDescent="0.25">
      <c r="B26" s="16"/>
      <c r="C26" s="19"/>
      <c r="D26" s="19"/>
      <c r="E26" s="11"/>
      <c r="F26" s="116" t="s">
        <v>1</v>
      </c>
      <c r="G26" s="116"/>
      <c r="H26" s="116"/>
      <c r="I26" s="116"/>
      <c r="J26" s="116"/>
      <c r="K26" s="116"/>
      <c r="L26" s="11"/>
      <c r="M26" s="19"/>
      <c r="N26" s="19"/>
      <c r="O26" s="20"/>
    </row>
    <row r="27" spans="2:15" x14ac:dyDescent="0.25">
      <c r="B27" s="16"/>
      <c r="C27" s="19"/>
      <c r="D27" s="19"/>
      <c r="E27" s="11"/>
      <c r="F27" s="117" t="s">
        <v>37</v>
      </c>
      <c r="G27" s="117"/>
      <c r="H27" s="70" t="s">
        <v>11</v>
      </c>
      <c r="I27" s="70" t="s">
        <v>21</v>
      </c>
      <c r="J27" s="70" t="s">
        <v>22</v>
      </c>
      <c r="K27" s="70" t="s">
        <v>23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71" t="s">
        <v>18</v>
      </c>
      <c r="G28" s="53"/>
      <c r="H28" s="67">
        <v>582.36666700000012</v>
      </c>
      <c r="I28" s="74">
        <f>+H28/H$32</f>
        <v>0.60159638005185445</v>
      </c>
      <c r="J28" s="68">
        <v>397.36261199999996</v>
      </c>
      <c r="K28" s="74">
        <f>+J28/H28</f>
        <v>0.68232375669261969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71" t="s">
        <v>19</v>
      </c>
      <c r="G29" s="53"/>
      <c r="H29" s="68">
        <v>339.4042639999999</v>
      </c>
      <c r="I29" s="74">
        <f t="shared" ref="I29:I31" si="5">+H29/H$32</f>
        <v>0.35061137281156213</v>
      </c>
      <c r="J29" s="68">
        <v>207.55010500000003</v>
      </c>
      <c r="K29" s="74">
        <f t="shared" ref="K29:K32" si="6">+J29/H29</f>
        <v>0.61151295671406203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71" t="s">
        <v>28</v>
      </c>
      <c r="G30" s="53"/>
      <c r="H30" s="68">
        <v>21.748287000000001</v>
      </c>
      <c r="I30" s="74">
        <f t="shared" si="5"/>
        <v>2.2466414156098676E-2</v>
      </c>
      <c r="J30" s="68">
        <v>5.9497810000000007</v>
      </c>
      <c r="K30" s="74">
        <f t="shared" si="6"/>
        <v>0.27357469579098348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71" t="s">
        <v>20</v>
      </c>
      <c r="G31" s="53"/>
      <c r="H31" s="68">
        <v>24.516306</v>
      </c>
      <c r="I31" s="74">
        <f t="shared" si="5"/>
        <v>2.532583298048471E-2</v>
      </c>
      <c r="J31" s="68">
        <v>13.750798999999999</v>
      </c>
      <c r="K31" s="74">
        <f t="shared" si="6"/>
        <v>0.56088380525190051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72" t="s">
        <v>0</v>
      </c>
      <c r="G32" s="55"/>
      <c r="H32" s="57">
        <f>SUM(H28:H31)</f>
        <v>968.03552400000001</v>
      </c>
      <c r="I32" s="73">
        <f>SUM(I28:I31)</f>
        <v>0.99999999999999989</v>
      </c>
      <c r="J32" s="69">
        <f>SUM(J28:J31)</f>
        <v>624.61329699999999</v>
      </c>
      <c r="K32" s="73">
        <f t="shared" si="6"/>
        <v>0.64523799128677428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05" t="s">
        <v>63</v>
      </c>
      <c r="G33" s="105"/>
      <c r="H33" s="105"/>
      <c r="I33" s="105"/>
      <c r="J33" s="105"/>
      <c r="K33" s="105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6"/>
      <c r="I34" s="47"/>
      <c r="J34" s="46"/>
      <c r="K34" s="47"/>
      <c r="L34" s="11"/>
      <c r="N34" s="19"/>
      <c r="O34" s="20"/>
    </row>
    <row r="35" spans="2:15" ht="15" customHeight="1" x14ac:dyDescent="0.25">
      <c r="B35" s="16"/>
      <c r="C35" s="106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73.1%, del mismo modo para proyectos SALUD se tiene un nivel de avance de 69.2%. Cabe destacar que solo estos dos sectores concentran el 63.3% del presupuesto de esta región. 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20"/>
    </row>
    <row r="36" spans="2:15" x14ac:dyDescent="0.25">
      <c r="B36" s="1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15" t="s">
        <v>73</v>
      </c>
      <c r="F38" s="115"/>
      <c r="G38" s="115"/>
      <c r="H38" s="115"/>
      <c r="I38" s="115"/>
      <c r="J38" s="115"/>
      <c r="K38" s="115"/>
      <c r="L38" s="115"/>
      <c r="M38" s="19"/>
      <c r="N38" s="19"/>
      <c r="O38" s="20"/>
    </row>
    <row r="39" spans="2:15" x14ac:dyDescent="0.25">
      <c r="B39" s="16"/>
      <c r="C39" s="19"/>
      <c r="D39" s="11"/>
      <c r="E39" s="11"/>
      <c r="F39" s="116" t="s">
        <v>1</v>
      </c>
      <c r="G39" s="116"/>
      <c r="H39" s="116"/>
      <c r="I39" s="116"/>
      <c r="J39" s="116"/>
      <c r="K39" s="116"/>
      <c r="L39" s="11"/>
      <c r="M39" s="19"/>
      <c r="N39" s="19"/>
      <c r="O39" s="20"/>
    </row>
    <row r="40" spans="2:15" x14ac:dyDescent="0.25">
      <c r="B40" s="16"/>
      <c r="C40" s="19"/>
      <c r="D40" s="11"/>
      <c r="E40" s="19"/>
      <c r="F40" s="120" t="s">
        <v>27</v>
      </c>
      <c r="G40" s="121"/>
      <c r="H40" s="77" t="s">
        <v>25</v>
      </c>
      <c r="I40" s="77" t="s">
        <v>3</v>
      </c>
      <c r="J40" s="70" t="s">
        <v>26</v>
      </c>
      <c r="K40" s="70" t="s">
        <v>23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71" t="s">
        <v>65</v>
      </c>
      <c r="G41" s="78"/>
      <c r="H41" s="68">
        <v>465.95657199999999</v>
      </c>
      <c r="I41" s="74">
        <f>+H41/H$49</f>
        <v>0.4813424305697277</v>
      </c>
      <c r="J41" s="68">
        <v>340.81997699999999</v>
      </c>
      <c r="K41" s="74">
        <f>+J41/H41</f>
        <v>0.73144150652735074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71" t="s">
        <v>76</v>
      </c>
      <c r="G42" s="78"/>
      <c r="H42" s="68">
        <v>147.200309</v>
      </c>
      <c r="I42" s="74">
        <f t="shared" ref="I42:I48" si="7">+H42/H$49</f>
        <v>0.15206085453533419</v>
      </c>
      <c r="J42" s="68">
        <v>101.882318</v>
      </c>
      <c r="K42" s="74">
        <f t="shared" ref="K42:K49" si="8">+J42/H42</f>
        <v>0.69213385958313445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71" t="s">
        <v>67</v>
      </c>
      <c r="G43" s="78"/>
      <c r="H43" s="68">
        <v>133.60134600000001</v>
      </c>
      <c r="I43" s="74">
        <f t="shared" si="7"/>
        <v>0.13801285457784501</v>
      </c>
      <c r="J43" s="68">
        <v>79.095012999999994</v>
      </c>
      <c r="K43" s="74">
        <f t="shared" si="8"/>
        <v>0.5920225758803358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71" t="s">
        <v>66</v>
      </c>
      <c r="G44" s="78"/>
      <c r="H44" s="68">
        <v>43.625335999999997</v>
      </c>
      <c r="I44" s="74">
        <f t="shared" si="7"/>
        <v>4.5065842025855236E-2</v>
      </c>
      <c r="J44" s="68">
        <v>21.201214999999998</v>
      </c>
      <c r="K44" s="74">
        <f t="shared" si="8"/>
        <v>0.4859839933381831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71" t="s">
        <v>69</v>
      </c>
      <c r="G45" s="78"/>
      <c r="H45" s="68">
        <v>42.676156999999996</v>
      </c>
      <c r="I45" s="74">
        <f t="shared" si="7"/>
        <v>4.4085321191167356E-2</v>
      </c>
      <c r="J45" s="68">
        <v>20.843430000000001</v>
      </c>
      <c r="K45" s="74">
        <f t="shared" si="8"/>
        <v>0.48840925390728135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71" t="s">
        <v>68</v>
      </c>
      <c r="G46" s="78"/>
      <c r="H46" s="68">
        <v>25.341859999999997</v>
      </c>
      <c r="I46" s="74">
        <f t="shared" si="7"/>
        <v>2.6178646724952209E-2</v>
      </c>
      <c r="J46" s="68">
        <v>11.411783999999999</v>
      </c>
      <c r="K46" s="74">
        <f t="shared" si="8"/>
        <v>0.4503135918200164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71" t="s">
        <v>71</v>
      </c>
      <c r="G47" s="78"/>
      <c r="H47" s="68">
        <v>24.516306</v>
      </c>
      <c r="I47" s="74">
        <f t="shared" si="7"/>
        <v>2.532583298048471E-2</v>
      </c>
      <c r="J47" s="68">
        <v>13.750798999999999</v>
      </c>
      <c r="K47" s="74">
        <f t="shared" si="8"/>
        <v>0.56088380525190051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71" t="s">
        <v>72</v>
      </c>
      <c r="G48" s="78"/>
      <c r="H48" s="68">
        <v>85.117638000000056</v>
      </c>
      <c r="I48" s="74">
        <f t="shared" si="7"/>
        <v>8.7928217394633607E-2</v>
      </c>
      <c r="J48" s="68">
        <v>35.608760999999959</v>
      </c>
      <c r="K48" s="74">
        <f t="shared" si="8"/>
        <v>0.4183476167419018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72" t="s">
        <v>0</v>
      </c>
      <c r="G49" s="79"/>
      <c r="H49" s="69">
        <f>SUM(H41:H48)</f>
        <v>968.03552400000001</v>
      </c>
      <c r="I49" s="73">
        <f>SUM(I41:I48)</f>
        <v>1</v>
      </c>
      <c r="J49" s="69">
        <f>SUM(J41:J48)</f>
        <v>624.61329699999999</v>
      </c>
      <c r="K49" s="73">
        <f t="shared" si="8"/>
        <v>0.64523799128677428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05" t="s">
        <v>63</v>
      </c>
      <c r="G50" s="105"/>
      <c r="H50" s="105"/>
      <c r="I50" s="105"/>
      <c r="J50" s="105"/>
      <c r="K50" s="105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06" t="str">
        <f>+CONCATENATE("Al 13 de noviembre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13 de noviembre de los 811  proyectos presupuestados para el 2017, 256 no cuentan con ningún avance en ejecución del gasto, mientras que 152 (18.7% de proyectos) no superan el 50,0% de ejecución, 228 proyectos (28.1% del total) tienen un nivel de ejecución mayor al 50,0% pero no culminan al 100% y 175 proyectos por S/ 24.0 millones se han ejecutado al 100,0%.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0"/>
    </row>
    <row r="53" spans="2:15" x14ac:dyDescent="0.25">
      <c r="B53" s="1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73</v>
      </c>
      <c r="F55" s="115"/>
      <c r="G55" s="115"/>
      <c r="H55" s="115"/>
      <c r="I55" s="115"/>
      <c r="J55" s="115"/>
      <c r="K55" s="115"/>
      <c r="L55" s="115"/>
      <c r="M55" s="19"/>
      <c r="N55" s="19"/>
      <c r="O55" s="20"/>
    </row>
    <row r="56" spans="2:15" x14ac:dyDescent="0.25">
      <c r="B56" s="16"/>
      <c r="C56" s="19"/>
      <c r="D56" s="19"/>
      <c r="E56" s="11"/>
      <c r="F56" s="116" t="s">
        <v>38</v>
      </c>
      <c r="G56" s="116"/>
      <c r="H56" s="116"/>
      <c r="I56" s="116"/>
      <c r="J56" s="116"/>
      <c r="K56" s="116"/>
      <c r="L56" s="5"/>
      <c r="M56" s="80"/>
      <c r="N56" s="80"/>
      <c r="O56" s="20"/>
    </row>
    <row r="57" spans="2:15" x14ac:dyDescent="0.25">
      <c r="B57" s="16"/>
      <c r="C57" s="19"/>
      <c r="D57" s="19"/>
      <c r="E57" s="19"/>
      <c r="F57" s="83" t="s">
        <v>30</v>
      </c>
      <c r="G57" s="70" t="s">
        <v>23</v>
      </c>
      <c r="H57" s="70" t="s">
        <v>25</v>
      </c>
      <c r="I57" s="70" t="s">
        <v>12</v>
      </c>
      <c r="J57" s="70" t="s">
        <v>29</v>
      </c>
      <c r="K57" s="70" t="s">
        <v>3</v>
      </c>
      <c r="L57" s="80"/>
      <c r="M57" s="80" t="s">
        <v>43</v>
      </c>
      <c r="N57" s="80"/>
      <c r="O57" s="20"/>
    </row>
    <row r="58" spans="2:15" x14ac:dyDescent="0.25">
      <c r="B58" s="16"/>
      <c r="C58" s="19"/>
      <c r="D58" s="19"/>
      <c r="E58" s="19"/>
      <c r="F58" s="84" t="s">
        <v>31</v>
      </c>
      <c r="G58" s="74">
        <f>+I58/H58</f>
        <v>0</v>
      </c>
      <c r="H58" s="66">
        <v>56.779088999999985</v>
      </c>
      <c r="I58" s="66">
        <v>0</v>
      </c>
      <c r="J58" s="81">
        <v>256</v>
      </c>
      <c r="K58" s="74">
        <f>+J58/J$62</f>
        <v>0.31565967940813811</v>
      </c>
      <c r="L58" s="80"/>
      <c r="M58" s="87">
        <f>SUM(J59:J61)</f>
        <v>555</v>
      </c>
      <c r="N58" s="80"/>
      <c r="O58" s="20"/>
    </row>
    <row r="59" spans="2:15" x14ac:dyDescent="0.25">
      <c r="B59" s="16"/>
      <c r="C59" s="19"/>
      <c r="D59" s="19"/>
      <c r="E59" s="19"/>
      <c r="F59" s="84" t="s">
        <v>32</v>
      </c>
      <c r="G59" s="74">
        <f t="shared" ref="G59:G62" si="9">+I59/H59</f>
        <v>0.20263315698666873</v>
      </c>
      <c r="H59" s="66">
        <v>239.749549</v>
      </c>
      <c r="I59" s="66">
        <v>48.581208000000025</v>
      </c>
      <c r="J59" s="81">
        <v>152</v>
      </c>
      <c r="K59" s="74">
        <f t="shared" ref="K59:K61" si="10">+J59/J$62</f>
        <v>0.18742293464858201</v>
      </c>
      <c r="L59" s="80"/>
      <c r="M59" s="80"/>
      <c r="N59" s="80"/>
      <c r="O59" s="20"/>
    </row>
    <row r="60" spans="2:15" x14ac:dyDescent="0.25">
      <c r="B60" s="16"/>
      <c r="C60" s="19"/>
      <c r="D60" s="19"/>
      <c r="E60" s="19"/>
      <c r="F60" s="84" t="s">
        <v>33</v>
      </c>
      <c r="G60" s="74">
        <f t="shared" si="9"/>
        <v>0.85261348772673229</v>
      </c>
      <c r="H60" s="66">
        <v>647.4777679999994</v>
      </c>
      <c r="I60" s="66">
        <v>552.04827799999953</v>
      </c>
      <c r="J60" s="81">
        <v>228</v>
      </c>
      <c r="K60" s="74">
        <f t="shared" si="10"/>
        <v>0.28113440197287298</v>
      </c>
      <c r="L60" s="80"/>
      <c r="M60" s="80"/>
      <c r="N60" s="80"/>
      <c r="O60" s="20"/>
    </row>
    <row r="61" spans="2:15" x14ac:dyDescent="0.25">
      <c r="B61" s="16"/>
      <c r="C61" s="19"/>
      <c r="D61" s="19"/>
      <c r="E61" s="19"/>
      <c r="F61" s="84" t="s">
        <v>34</v>
      </c>
      <c r="G61" s="74">
        <f t="shared" si="9"/>
        <v>0.9981147040020365</v>
      </c>
      <c r="H61" s="66">
        <v>24.029117999999993</v>
      </c>
      <c r="I61" s="66">
        <v>23.983816000000001</v>
      </c>
      <c r="J61" s="81">
        <v>175</v>
      </c>
      <c r="K61" s="74">
        <f t="shared" si="10"/>
        <v>0.21578298397040691</v>
      </c>
      <c r="L61" s="80"/>
      <c r="M61" s="80"/>
      <c r="N61" s="80"/>
      <c r="O61" s="20"/>
    </row>
    <row r="62" spans="2:15" x14ac:dyDescent="0.25">
      <c r="B62" s="16"/>
      <c r="C62" s="19"/>
      <c r="D62" s="19"/>
      <c r="E62" s="19"/>
      <c r="F62" s="85" t="s">
        <v>0</v>
      </c>
      <c r="G62" s="73">
        <f t="shared" si="9"/>
        <v>0.64523799645187396</v>
      </c>
      <c r="H62" s="57">
        <f t="shared" ref="H62:J62" si="11">SUM(H58:H61)</f>
        <v>968.03552399999944</v>
      </c>
      <c r="I62" s="57">
        <f t="shared" si="11"/>
        <v>624.61330199999963</v>
      </c>
      <c r="J62" s="82">
        <f t="shared" si="11"/>
        <v>811</v>
      </c>
      <c r="K62" s="73">
        <f>SUM(K58:K61)</f>
        <v>1</v>
      </c>
      <c r="L62" s="80"/>
      <c r="M62" s="80"/>
      <c r="N62" s="80"/>
      <c r="O62" s="20"/>
    </row>
    <row r="63" spans="2:15" x14ac:dyDescent="0.25">
      <c r="B63" s="16"/>
      <c r="C63" s="19"/>
      <c r="E63" s="11"/>
      <c r="F63" s="105" t="s">
        <v>63</v>
      </c>
      <c r="G63" s="105"/>
      <c r="H63" s="105"/>
      <c r="I63" s="105"/>
      <c r="J63" s="105"/>
      <c r="K63" s="105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2:15" x14ac:dyDescent="0.25">
      <c r="B69" s="16"/>
      <c r="C69" s="118" t="s">
        <v>24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7"/>
    </row>
    <row r="70" spans="2:15" x14ac:dyDescent="0.25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</row>
    <row r="71" spans="2:15" ht="15" customHeight="1" x14ac:dyDescent="0.25">
      <c r="B71" s="16"/>
      <c r="C71" s="106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87.5%, mientras que para los proyectos del tipo social se registra un avance del 59.0% a dos meses de culminar el año 2017. Cabe resaltar que estos dos tipos de proyectos absorben el 95.5% del presupuesto total del Gobierno Nacional en esta región.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8"/>
    </row>
    <row r="72" spans="2:15" x14ac:dyDescent="0.25">
      <c r="B72" s="1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20"/>
    </row>
    <row r="73" spans="2:15" x14ac:dyDescent="0.25">
      <c r="B73" s="16"/>
      <c r="C73" s="19"/>
      <c r="D73" s="19"/>
      <c r="E73" s="11"/>
      <c r="F73" s="11"/>
      <c r="G73" s="11"/>
      <c r="H73" s="11"/>
      <c r="I73" s="11"/>
      <c r="J73" s="11"/>
      <c r="K73" s="11"/>
      <c r="L73" s="11"/>
      <c r="M73" s="19"/>
      <c r="N73" s="19"/>
      <c r="O73" s="20"/>
    </row>
    <row r="74" spans="2:15" x14ac:dyDescent="0.25">
      <c r="B74" s="16"/>
      <c r="C74" s="19"/>
      <c r="D74" s="19"/>
      <c r="E74" s="119" t="s">
        <v>75</v>
      </c>
      <c r="F74" s="119"/>
      <c r="G74" s="119"/>
      <c r="H74" s="119"/>
      <c r="I74" s="119"/>
      <c r="J74" s="119"/>
      <c r="K74" s="119"/>
      <c r="L74" s="119"/>
      <c r="M74" s="19"/>
      <c r="N74" s="19"/>
      <c r="O74" s="20"/>
    </row>
    <row r="75" spans="2:15" x14ac:dyDescent="0.25">
      <c r="B75" s="16"/>
      <c r="C75" s="19"/>
      <c r="D75" s="19"/>
      <c r="E75" s="11"/>
      <c r="F75" s="116" t="s">
        <v>1</v>
      </c>
      <c r="G75" s="116"/>
      <c r="H75" s="116"/>
      <c r="I75" s="116"/>
      <c r="J75" s="116"/>
      <c r="K75" s="116"/>
      <c r="L75" s="11"/>
      <c r="M75" s="19"/>
      <c r="N75" s="19"/>
      <c r="O75" s="20"/>
    </row>
    <row r="76" spans="2:15" x14ac:dyDescent="0.25">
      <c r="B76" s="16"/>
      <c r="C76" s="19"/>
      <c r="D76" s="19"/>
      <c r="E76" s="11"/>
      <c r="F76" s="117" t="s">
        <v>37</v>
      </c>
      <c r="G76" s="117"/>
      <c r="H76" s="70" t="s">
        <v>11</v>
      </c>
      <c r="I76" s="70" t="s">
        <v>21</v>
      </c>
      <c r="J76" s="70" t="s">
        <v>22</v>
      </c>
      <c r="K76" s="70" t="s">
        <v>23</v>
      </c>
      <c r="L76" s="11"/>
      <c r="M76" s="19"/>
      <c r="N76" s="19"/>
      <c r="O76" s="20"/>
    </row>
    <row r="77" spans="2:15" x14ac:dyDescent="0.25">
      <c r="B77" s="16"/>
      <c r="C77" s="19"/>
      <c r="D77" s="19"/>
      <c r="E77" s="11"/>
      <c r="F77" s="71" t="s">
        <v>18</v>
      </c>
      <c r="G77" s="53"/>
      <c r="H77" s="67">
        <v>309.10458699999998</v>
      </c>
      <c r="I77" s="74">
        <f>+H77/$H$81</f>
        <v>0.88557859974888276</v>
      </c>
      <c r="J77" s="68">
        <v>270.31317300000001</v>
      </c>
      <c r="K77" s="74">
        <f>+J77/H77</f>
        <v>0.87450391993050569</v>
      </c>
      <c r="L77" s="11"/>
      <c r="M77" s="19"/>
      <c r="N77" s="19"/>
      <c r="O77" s="20"/>
    </row>
    <row r="78" spans="2:15" x14ac:dyDescent="0.25">
      <c r="B78" s="16"/>
      <c r="C78" s="19"/>
      <c r="D78" s="19"/>
      <c r="E78" s="11"/>
      <c r="F78" s="71" t="s">
        <v>19</v>
      </c>
      <c r="G78" s="53"/>
      <c r="H78" s="68">
        <v>24.190175</v>
      </c>
      <c r="I78" s="74">
        <f>+H78/$H$81</f>
        <v>6.9304378534442226E-2</v>
      </c>
      <c r="J78" s="68">
        <v>14.276077000000001</v>
      </c>
      <c r="K78" s="74">
        <f t="shared" ref="K78:K81" si="12">+J78/H78</f>
        <v>0.59016013732848149</v>
      </c>
      <c r="L78" s="11"/>
      <c r="M78" s="19"/>
      <c r="N78" s="19"/>
      <c r="O78" s="20"/>
    </row>
    <row r="79" spans="2:15" x14ac:dyDescent="0.25">
      <c r="B79" s="16"/>
      <c r="C79" s="19"/>
      <c r="D79" s="19"/>
      <c r="E79" s="11"/>
      <c r="F79" s="71" t="s">
        <v>28</v>
      </c>
      <c r="G79" s="53"/>
      <c r="H79" s="68">
        <v>12.583017</v>
      </c>
      <c r="I79" s="74">
        <f>+H79/$H$81</f>
        <v>3.6050097747259854E-2</v>
      </c>
      <c r="J79" s="68">
        <v>2.0215360000000002</v>
      </c>
      <c r="K79" s="74">
        <f t="shared" si="12"/>
        <v>0.16065590629020055</v>
      </c>
      <c r="L79" s="11"/>
      <c r="M79" s="19"/>
      <c r="N79" s="19"/>
      <c r="O79" s="20"/>
    </row>
    <row r="80" spans="2:15" x14ac:dyDescent="0.25">
      <c r="B80" s="16"/>
      <c r="C80" s="19"/>
      <c r="D80" s="19"/>
      <c r="E80" s="11"/>
      <c r="F80" s="71" t="s">
        <v>20</v>
      </c>
      <c r="G80" s="53"/>
      <c r="H80" s="68">
        <v>3.1647419999999999</v>
      </c>
      <c r="I80" s="74">
        <f>+H80/$H$81</f>
        <v>9.0669239694151776E-3</v>
      </c>
      <c r="J80" s="68">
        <v>5.0430999999999997E-2</v>
      </c>
      <c r="K80" s="74">
        <f t="shared" si="12"/>
        <v>1.5935264233229753E-2</v>
      </c>
      <c r="L80" s="11"/>
      <c r="M80" s="19"/>
      <c r="N80" s="19"/>
      <c r="O80" s="20"/>
    </row>
    <row r="81" spans="2:15" x14ac:dyDescent="0.25">
      <c r="B81" s="16"/>
      <c r="C81" s="19"/>
      <c r="D81" s="19"/>
      <c r="E81" s="11"/>
      <c r="F81" s="122" t="s">
        <v>0</v>
      </c>
      <c r="G81" s="123"/>
      <c r="H81" s="69">
        <f>SUM(H77:H80)</f>
        <v>349.04252099999997</v>
      </c>
      <c r="I81" s="73">
        <f>+H81/$H$81</f>
        <v>1</v>
      </c>
      <c r="J81" s="69">
        <f>SUM(J77:J80)</f>
        <v>286.66121700000002</v>
      </c>
      <c r="K81" s="73">
        <f t="shared" si="12"/>
        <v>0.82127878339498939</v>
      </c>
      <c r="L81" s="11"/>
      <c r="M81" s="19"/>
      <c r="N81" s="19"/>
      <c r="O81" s="20"/>
    </row>
    <row r="82" spans="2:15" x14ac:dyDescent="0.25">
      <c r="B82" s="16"/>
      <c r="C82" s="19"/>
      <c r="E82" s="11"/>
      <c r="F82" s="105" t="s">
        <v>63</v>
      </c>
      <c r="G82" s="105"/>
      <c r="H82" s="105"/>
      <c r="I82" s="105"/>
      <c r="J82" s="105"/>
      <c r="K82" s="105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06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92.1%, del mismo modo para proyectos EDUCACION se tiene un nivel de avance de 60.5%. Cabe destacar que solo estos dos sectores concentran el 86.6% del presupuesto de esta región. 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20"/>
    </row>
    <row r="85" spans="2:15" x14ac:dyDescent="0.25">
      <c r="B85" s="1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20"/>
    </row>
    <row r="86" spans="2:15" x14ac:dyDescent="0.25">
      <c r="B86" s="16"/>
      <c r="C86" s="19"/>
      <c r="D86" s="11"/>
      <c r="E86" s="11"/>
      <c r="F86" s="11"/>
      <c r="G86" s="11"/>
      <c r="H86" s="19"/>
      <c r="I86" s="19"/>
      <c r="J86" s="19"/>
      <c r="K86" s="19"/>
      <c r="L86" s="19"/>
      <c r="M86" s="19"/>
      <c r="N86" s="19"/>
      <c r="O86" s="20"/>
    </row>
    <row r="87" spans="2:15" x14ac:dyDescent="0.25">
      <c r="B87" s="16"/>
      <c r="C87" s="19"/>
      <c r="D87" s="11"/>
      <c r="E87" s="115" t="s">
        <v>80</v>
      </c>
      <c r="F87" s="115"/>
      <c r="G87" s="115"/>
      <c r="H87" s="115"/>
      <c r="I87" s="115"/>
      <c r="J87" s="115"/>
      <c r="K87" s="115"/>
      <c r="L87" s="115"/>
      <c r="M87" s="19"/>
      <c r="N87" s="19"/>
      <c r="O87" s="20"/>
    </row>
    <row r="88" spans="2:15" x14ac:dyDescent="0.25">
      <c r="B88" s="16"/>
      <c r="C88" s="19"/>
      <c r="D88" s="11"/>
      <c r="E88" s="11"/>
      <c r="F88" s="116" t="s">
        <v>1</v>
      </c>
      <c r="G88" s="116"/>
      <c r="H88" s="116"/>
      <c r="I88" s="116"/>
      <c r="J88" s="116"/>
      <c r="K88" s="116"/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120" t="s">
        <v>27</v>
      </c>
      <c r="G89" s="121"/>
      <c r="H89" s="77" t="s">
        <v>25</v>
      </c>
      <c r="I89" s="77" t="s">
        <v>3</v>
      </c>
      <c r="J89" s="70" t="s">
        <v>26</v>
      </c>
      <c r="K89" s="70" t="s">
        <v>23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71" t="s">
        <v>65</v>
      </c>
      <c r="G90" s="78"/>
      <c r="H90" s="68">
        <v>279.117884</v>
      </c>
      <c r="I90" s="74">
        <f t="shared" ref="I90:I97" si="13">+H90/$H$98</f>
        <v>0.79966728179802482</v>
      </c>
      <c r="J90" s="68">
        <v>257.03386</v>
      </c>
      <c r="K90" s="74">
        <f>+J90/H90</f>
        <v>0.92087922248651044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71" t="s">
        <v>67</v>
      </c>
      <c r="G91" s="78"/>
      <c r="H91" s="68">
        <v>22.987055999999999</v>
      </c>
      <c r="I91" s="74">
        <f t="shared" si="13"/>
        <v>6.5857466116570937E-2</v>
      </c>
      <c r="J91" s="68">
        <v>13.907629</v>
      </c>
      <c r="K91" s="74">
        <f t="shared" ref="K91:K98" si="14">+J91/H91</f>
        <v>0.60502001648231951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71" t="s">
        <v>82</v>
      </c>
      <c r="G92" s="78"/>
      <c r="H92" s="68">
        <v>12.076349</v>
      </c>
      <c r="I92" s="74">
        <f t="shared" si="13"/>
        <v>3.4598503830998856E-2</v>
      </c>
      <c r="J92" s="68">
        <v>1.9998910000000001</v>
      </c>
      <c r="K92" s="74">
        <f t="shared" si="14"/>
        <v>0.16560394205235374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71" t="s">
        <v>70</v>
      </c>
      <c r="G93" s="78"/>
      <c r="H93" s="68">
        <v>9.4919890000000002</v>
      </c>
      <c r="I93" s="74">
        <f t="shared" si="13"/>
        <v>2.7194362946971723E-2</v>
      </c>
      <c r="J93" s="68">
        <v>5.4449019999999999</v>
      </c>
      <c r="K93" s="74">
        <f t="shared" si="14"/>
        <v>0.57363130108979266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71" t="s">
        <v>83</v>
      </c>
      <c r="G94" s="78"/>
      <c r="H94" s="68">
        <v>7.5067219999999999</v>
      </c>
      <c r="I94" s="74">
        <f t="shared" si="13"/>
        <v>2.1506611797592418E-2</v>
      </c>
      <c r="J94" s="68">
        <v>0.79455100000000001</v>
      </c>
      <c r="K94" s="74">
        <f t="shared" si="14"/>
        <v>0.10584526774802637</v>
      </c>
      <c r="L94" s="11"/>
      <c r="M94" s="19"/>
      <c r="N94" s="19"/>
      <c r="O94" s="20"/>
    </row>
    <row r="95" spans="2:15" x14ac:dyDescent="0.25">
      <c r="B95" s="16"/>
      <c r="C95" s="19"/>
      <c r="D95" s="11"/>
      <c r="E95" s="19"/>
      <c r="F95" s="71" t="s">
        <v>77</v>
      </c>
      <c r="G95" s="78"/>
      <c r="H95" s="68">
        <v>7.0746909999999996</v>
      </c>
      <c r="I95" s="74">
        <f t="shared" si="13"/>
        <v>2.0268851427416773E-2</v>
      </c>
      <c r="J95" s="68">
        <v>4.6975660000000001</v>
      </c>
      <c r="K95" s="74">
        <f t="shared" si="14"/>
        <v>0.66399592575845368</v>
      </c>
      <c r="L95" s="11"/>
      <c r="M95" s="19"/>
      <c r="N95" s="19"/>
      <c r="O95" s="20"/>
    </row>
    <row r="96" spans="2:15" x14ac:dyDescent="0.25">
      <c r="B96" s="16"/>
      <c r="C96" s="19"/>
      <c r="D96" s="11"/>
      <c r="E96" s="19"/>
      <c r="F96" s="71" t="s">
        <v>68</v>
      </c>
      <c r="G96" s="78"/>
      <c r="H96" s="68">
        <v>4.9516200000000001</v>
      </c>
      <c r="I96" s="74">
        <f t="shared" si="13"/>
        <v>1.4186294511664956E-2</v>
      </c>
      <c r="J96" s="68">
        <v>1.66265</v>
      </c>
      <c r="K96" s="74">
        <f t="shared" si="14"/>
        <v>0.33577899758058977</v>
      </c>
      <c r="L96" s="11"/>
      <c r="M96" s="19"/>
      <c r="N96" s="19"/>
      <c r="O96" s="20"/>
    </row>
    <row r="97" spans="2:15" x14ac:dyDescent="0.25">
      <c r="B97" s="16"/>
      <c r="C97" s="19"/>
      <c r="D97" s="11"/>
      <c r="E97" s="19"/>
      <c r="F97" s="71" t="s">
        <v>72</v>
      </c>
      <c r="G97" s="78"/>
      <c r="H97" s="68">
        <v>5.836210000000051</v>
      </c>
      <c r="I97" s="74">
        <f t="shared" si="13"/>
        <v>1.6720627570759639E-2</v>
      </c>
      <c r="J97" s="68">
        <v>1.1201679999999783</v>
      </c>
      <c r="K97" s="74">
        <f t="shared" si="14"/>
        <v>0.19193414904535108</v>
      </c>
      <c r="L97" s="11"/>
      <c r="M97" s="19"/>
      <c r="N97" s="19"/>
      <c r="O97" s="20"/>
    </row>
    <row r="98" spans="2:15" x14ac:dyDescent="0.25">
      <c r="B98" s="16"/>
      <c r="C98" s="19"/>
      <c r="D98" s="11"/>
      <c r="E98" s="19"/>
      <c r="F98" s="72" t="s">
        <v>0</v>
      </c>
      <c r="G98" s="79"/>
      <c r="H98" s="69">
        <f>SUM(H90:H97)</f>
        <v>349.04252100000002</v>
      </c>
      <c r="I98" s="73">
        <f>SUM(I90:I97)</f>
        <v>1</v>
      </c>
      <c r="J98" s="69">
        <f>SUM(J90:J97)</f>
        <v>286.66121699999997</v>
      </c>
      <c r="K98" s="73">
        <f t="shared" si="14"/>
        <v>0.82127878339498916</v>
      </c>
      <c r="L98" s="11"/>
      <c r="M98" s="19"/>
      <c r="N98" s="19"/>
      <c r="O98" s="20"/>
    </row>
    <row r="99" spans="2:15" x14ac:dyDescent="0.25">
      <c r="B99" s="16"/>
      <c r="C99" s="19"/>
      <c r="E99" s="11"/>
      <c r="F99" s="105" t="s">
        <v>63</v>
      </c>
      <c r="G99" s="105"/>
      <c r="H99" s="105"/>
      <c r="I99" s="105"/>
      <c r="J99" s="105"/>
      <c r="K99" s="105"/>
      <c r="L99" s="11"/>
      <c r="N99" s="19"/>
      <c r="O99" s="20"/>
    </row>
    <row r="100" spans="2:15" x14ac:dyDescent="0.25">
      <c r="B100" s="16"/>
      <c r="C100" s="19"/>
      <c r="D100" s="11"/>
      <c r="E100" s="11"/>
      <c r="F100" s="46"/>
      <c r="G100" s="46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06" t="str">
        <f>+CONCATENATE("Al 13 de noviembre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13 de noviembre de los 127  proyectos presupuestados para el 2017, 61 no cuentan con ningún avance en ejecución del gasto, mientras que 20 (15.7% de proyectos) no superan el 50,0% de ejecución, 33 proyectos (26.0% del total) tienen un nivel de ejecución mayor al 50,0% pero no culminan al 100% y 13 proyectos por S/ 1.2 millones se han ejecutado al 100,0%.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20"/>
    </row>
    <row r="102" spans="2:15" x14ac:dyDescent="0.25">
      <c r="B102" s="1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90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11"/>
      <c r="F105" s="116" t="s">
        <v>38</v>
      </c>
      <c r="G105" s="116"/>
      <c r="H105" s="116"/>
      <c r="I105" s="116"/>
      <c r="J105" s="116"/>
      <c r="K105" s="116"/>
      <c r="L105" s="11"/>
      <c r="M105" s="19"/>
      <c r="N105" s="19"/>
      <c r="O105" s="20"/>
    </row>
    <row r="106" spans="2:15" x14ac:dyDescent="0.25">
      <c r="B106" s="16"/>
      <c r="C106" s="19"/>
      <c r="D106" s="19"/>
      <c r="E106" s="19"/>
      <c r="F106" s="83" t="s">
        <v>30</v>
      </c>
      <c r="G106" s="70" t="s">
        <v>23</v>
      </c>
      <c r="H106" s="70" t="s">
        <v>25</v>
      </c>
      <c r="I106" s="70" t="s">
        <v>12</v>
      </c>
      <c r="J106" s="70" t="s">
        <v>29</v>
      </c>
      <c r="K106" s="70" t="s">
        <v>3</v>
      </c>
      <c r="L106" s="19"/>
      <c r="M106" s="19"/>
      <c r="N106" s="19"/>
      <c r="O106" s="20"/>
    </row>
    <row r="107" spans="2:15" x14ac:dyDescent="0.25">
      <c r="B107" s="16"/>
      <c r="C107" s="19"/>
      <c r="D107" s="19"/>
      <c r="E107" s="19"/>
      <c r="F107" s="84" t="s">
        <v>31</v>
      </c>
      <c r="G107" s="74">
        <f>+I107/H107</f>
        <v>0</v>
      </c>
      <c r="H107" s="68">
        <v>10.552330999999999</v>
      </c>
      <c r="I107" s="68">
        <v>0</v>
      </c>
      <c r="J107" s="84">
        <v>61</v>
      </c>
      <c r="K107" s="74">
        <f>+J107/$J$111</f>
        <v>0.48031496062992124</v>
      </c>
      <c r="L107" s="19"/>
      <c r="M107" s="19"/>
      <c r="N107" s="19"/>
      <c r="O107" s="20"/>
    </row>
    <row r="108" spans="2:15" x14ac:dyDescent="0.25">
      <c r="B108" s="16"/>
      <c r="C108" s="19"/>
      <c r="D108" s="19"/>
      <c r="E108" s="19"/>
      <c r="F108" s="84" t="s">
        <v>32</v>
      </c>
      <c r="G108" s="74">
        <f t="shared" ref="G108:G111" si="15">+I108/H108</f>
        <v>0.17810403753968157</v>
      </c>
      <c r="H108" s="68">
        <v>28.617823999999999</v>
      </c>
      <c r="I108" s="68">
        <v>5.0969499999999996</v>
      </c>
      <c r="J108" s="84">
        <v>20</v>
      </c>
      <c r="K108" s="74">
        <f>+J108/$J$111</f>
        <v>0.15748031496062992</v>
      </c>
      <c r="L108" s="19"/>
      <c r="M108" s="19"/>
      <c r="N108" s="19"/>
      <c r="O108" s="20"/>
    </row>
    <row r="109" spans="2:15" x14ac:dyDescent="0.25">
      <c r="B109" s="16"/>
      <c r="C109" s="19"/>
      <c r="D109" s="19"/>
      <c r="E109" s="19"/>
      <c r="F109" s="84" t="s">
        <v>33</v>
      </c>
      <c r="G109" s="74">
        <f t="shared" si="15"/>
        <v>0.90829807087647341</v>
      </c>
      <c r="H109" s="68">
        <v>308.69682099999994</v>
      </c>
      <c r="I109" s="68">
        <v>280.38872699999996</v>
      </c>
      <c r="J109" s="84">
        <v>33</v>
      </c>
      <c r="K109" s="74">
        <f>+J109/$J$111</f>
        <v>0.25984251968503935</v>
      </c>
      <c r="L109" s="19"/>
      <c r="M109" s="19"/>
      <c r="N109" s="19"/>
      <c r="O109" s="20"/>
    </row>
    <row r="110" spans="2:15" x14ac:dyDescent="0.25">
      <c r="B110" s="16"/>
      <c r="C110" s="19"/>
      <c r="D110" s="19"/>
      <c r="E110" s="19"/>
      <c r="F110" s="84" t="s">
        <v>34</v>
      </c>
      <c r="G110" s="74">
        <f t="shared" si="15"/>
        <v>0.99999914933073608</v>
      </c>
      <c r="H110" s="68">
        <v>1.1755449999999998</v>
      </c>
      <c r="I110" s="68">
        <v>1.1755439999999999</v>
      </c>
      <c r="J110" s="84">
        <v>13</v>
      </c>
      <c r="K110" s="74">
        <f>+J110/$J$111</f>
        <v>0.10236220472440945</v>
      </c>
      <c r="L110" s="19"/>
      <c r="M110" s="19"/>
      <c r="N110" s="19"/>
      <c r="O110" s="20"/>
    </row>
    <row r="111" spans="2:15" x14ac:dyDescent="0.25">
      <c r="B111" s="16"/>
      <c r="C111" s="19"/>
      <c r="D111" s="19"/>
      <c r="E111" s="19"/>
      <c r="F111" s="85" t="s">
        <v>0</v>
      </c>
      <c r="G111" s="73">
        <f t="shared" si="15"/>
        <v>0.82127879485491118</v>
      </c>
      <c r="H111" s="69">
        <f t="shared" ref="H111:J111" si="16">SUM(H107:H110)</f>
        <v>349.04252099999991</v>
      </c>
      <c r="I111" s="69">
        <f t="shared" si="16"/>
        <v>286.66122099999995</v>
      </c>
      <c r="J111" s="85">
        <f t="shared" si="16"/>
        <v>127</v>
      </c>
      <c r="K111" s="73">
        <f>+J111/$J$111</f>
        <v>1</v>
      </c>
      <c r="L111" s="19"/>
      <c r="M111" s="19"/>
      <c r="N111" s="19"/>
      <c r="O111" s="20"/>
    </row>
    <row r="112" spans="2:15" x14ac:dyDescent="0.25">
      <c r="B112" s="16"/>
      <c r="C112" s="19"/>
      <c r="E112" s="11"/>
      <c r="F112" s="105" t="s">
        <v>63</v>
      </c>
      <c r="G112" s="105"/>
      <c r="H112" s="105"/>
      <c r="I112" s="105"/>
      <c r="J112" s="105"/>
      <c r="K112" s="105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</row>
    <row r="118" spans="2:15" x14ac:dyDescent="0.25">
      <c r="B118" s="16"/>
      <c r="C118" s="118" t="s">
        <v>35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"/>
    </row>
    <row r="119" spans="2:15" x14ac:dyDescent="0.25">
      <c r="B119" s="16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</row>
    <row r="120" spans="2:15" ht="15" customHeight="1" x14ac:dyDescent="0.25">
      <c r="B120" s="16"/>
      <c r="C120" s="106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35.8%, mientras que para los proyectos del tipo social se registra un avance del 67.6% a dos meses de culminar el año 2017. Cabe resaltar que estos dos tipos de proyectos absorben el 96.9% del presupuesto total del Gobierno Regional en esta región.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8"/>
    </row>
    <row r="121" spans="2:15" x14ac:dyDescent="0.25">
      <c r="B121" s="1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20"/>
    </row>
    <row r="122" spans="2:15" x14ac:dyDescent="0.25">
      <c r="B122" s="16"/>
      <c r="C122" s="19"/>
      <c r="D122" s="19"/>
      <c r="E122" s="11"/>
      <c r="F122" s="11"/>
      <c r="G122" s="11"/>
      <c r="H122" s="11"/>
      <c r="I122" s="11"/>
      <c r="J122" s="11"/>
      <c r="K122" s="11"/>
      <c r="L122" s="11"/>
      <c r="M122" s="19"/>
      <c r="N122" s="19"/>
      <c r="O122" s="20"/>
    </row>
    <row r="123" spans="2:15" x14ac:dyDescent="0.25">
      <c r="B123" s="16"/>
      <c r="C123" s="19"/>
      <c r="D123" s="19"/>
      <c r="E123" s="119" t="s">
        <v>84</v>
      </c>
      <c r="F123" s="119"/>
      <c r="G123" s="119"/>
      <c r="H123" s="119"/>
      <c r="I123" s="119"/>
      <c r="J123" s="119"/>
      <c r="K123" s="119"/>
      <c r="L123" s="119"/>
      <c r="M123" s="19"/>
      <c r="N123" s="19"/>
      <c r="O123" s="20"/>
    </row>
    <row r="124" spans="2:15" x14ac:dyDescent="0.25">
      <c r="B124" s="16"/>
      <c r="C124" s="19"/>
      <c r="D124" s="19"/>
      <c r="E124" s="11"/>
      <c r="F124" s="116" t="s">
        <v>1</v>
      </c>
      <c r="G124" s="116"/>
      <c r="H124" s="116"/>
      <c r="I124" s="116"/>
      <c r="J124" s="116"/>
      <c r="K124" s="116"/>
      <c r="L124" s="11"/>
      <c r="M124" s="19"/>
      <c r="N124" s="19"/>
      <c r="O124" s="20"/>
    </row>
    <row r="125" spans="2:15" x14ac:dyDescent="0.25">
      <c r="B125" s="16"/>
      <c r="C125" s="19"/>
      <c r="D125" s="19"/>
      <c r="E125" s="11"/>
      <c r="F125" s="117" t="s">
        <v>37</v>
      </c>
      <c r="G125" s="117"/>
      <c r="H125" s="70" t="s">
        <v>11</v>
      </c>
      <c r="I125" s="70" t="s">
        <v>21</v>
      </c>
      <c r="J125" s="70" t="s">
        <v>22</v>
      </c>
      <c r="K125" s="70" t="s">
        <v>23</v>
      </c>
      <c r="L125" s="11"/>
      <c r="M125" s="19"/>
      <c r="N125" s="19"/>
      <c r="O125" s="20"/>
    </row>
    <row r="126" spans="2:15" ht="15" customHeight="1" x14ac:dyDescent="0.25">
      <c r="B126" s="16"/>
      <c r="C126" s="19"/>
      <c r="D126" s="19"/>
      <c r="E126" s="11"/>
      <c r="F126" s="71" t="s">
        <v>18</v>
      </c>
      <c r="G126" s="53"/>
      <c r="H126" s="67">
        <v>104.495739</v>
      </c>
      <c r="I126" s="74">
        <f>+H126/H$130</f>
        <v>0.31192035931204148</v>
      </c>
      <c r="J126" s="68">
        <v>37.402434000000007</v>
      </c>
      <c r="K126" s="74">
        <f>+J126/H126</f>
        <v>0.35793262345367027</v>
      </c>
      <c r="L126" s="11"/>
      <c r="M126" s="19"/>
      <c r="N126" s="19"/>
      <c r="O126" s="20"/>
    </row>
    <row r="127" spans="2:15" x14ac:dyDescent="0.25">
      <c r="B127" s="16"/>
      <c r="C127" s="19"/>
      <c r="D127" s="19"/>
      <c r="E127" s="11"/>
      <c r="F127" s="71" t="s">
        <v>19</v>
      </c>
      <c r="G127" s="53"/>
      <c r="H127" s="68">
        <v>220.052773</v>
      </c>
      <c r="I127" s="74">
        <f t="shared" ref="I127:I129" si="17">+H127/H$130</f>
        <v>0.65685874542474032</v>
      </c>
      <c r="J127" s="68">
        <v>148.78271800000002</v>
      </c>
      <c r="K127" s="74">
        <f t="shared" ref="K127:K130" si="18">+J127/H127</f>
        <v>0.6761228953020284</v>
      </c>
      <c r="L127" s="11"/>
      <c r="M127" s="19"/>
      <c r="N127" s="19"/>
      <c r="O127" s="20"/>
    </row>
    <row r="128" spans="2:15" x14ac:dyDescent="0.25">
      <c r="B128" s="16"/>
      <c r="C128" s="19"/>
      <c r="D128" s="19"/>
      <c r="E128" s="11"/>
      <c r="F128" s="71" t="s">
        <v>28</v>
      </c>
      <c r="G128" s="53"/>
      <c r="H128" s="68">
        <v>0.55390700000000004</v>
      </c>
      <c r="I128" s="74">
        <f t="shared" si="17"/>
        <v>1.6534154609448236E-3</v>
      </c>
      <c r="J128" s="68">
        <v>0.37957600000000002</v>
      </c>
      <c r="K128" s="74">
        <f t="shared" si="18"/>
        <v>0.68527027100217186</v>
      </c>
      <c r="L128" s="11"/>
      <c r="M128" s="19"/>
      <c r="N128" s="19"/>
      <c r="O128" s="20"/>
    </row>
    <row r="129" spans="2:15" x14ac:dyDescent="0.25">
      <c r="B129" s="16"/>
      <c r="C129" s="19"/>
      <c r="D129" s="19"/>
      <c r="E129" s="11"/>
      <c r="F129" s="71" t="s">
        <v>20</v>
      </c>
      <c r="G129" s="53"/>
      <c r="H129" s="68">
        <v>9.9053349999999991</v>
      </c>
      <c r="I129" s="74">
        <f t="shared" si="17"/>
        <v>2.9567479802273471E-2</v>
      </c>
      <c r="J129" s="68">
        <v>6.3080749999999997</v>
      </c>
      <c r="K129" s="74">
        <f t="shared" si="18"/>
        <v>0.63683610902609555</v>
      </c>
      <c r="L129" s="11"/>
      <c r="M129" s="19"/>
      <c r="N129" s="19"/>
      <c r="O129" s="20"/>
    </row>
    <row r="130" spans="2:15" x14ac:dyDescent="0.25">
      <c r="B130" s="16"/>
      <c r="C130" s="19"/>
      <c r="D130" s="19"/>
      <c r="E130" s="11"/>
      <c r="F130" s="72" t="s">
        <v>0</v>
      </c>
      <c r="G130" s="55"/>
      <c r="H130" s="69">
        <f>SUM(H126:H129)</f>
        <v>335.00775399999998</v>
      </c>
      <c r="I130" s="73">
        <f>SUM(I126:I129)</f>
        <v>1</v>
      </c>
      <c r="J130" s="69">
        <f>SUM(J126:J129)</f>
        <v>192.872803</v>
      </c>
      <c r="K130" s="73">
        <f t="shared" si="18"/>
        <v>0.5757263845301922</v>
      </c>
      <c r="L130" s="11"/>
      <c r="M130" s="19"/>
      <c r="N130" s="19"/>
      <c r="O130" s="20"/>
    </row>
    <row r="131" spans="2:15" x14ac:dyDescent="0.25">
      <c r="B131" s="16"/>
      <c r="C131" s="19"/>
      <c r="E131" s="11"/>
      <c r="F131" s="105" t="s">
        <v>63</v>
      </c>
      <c r="G131" s="105"/>
      <c r="H131" s="105"/>
      <c r="I131" s="105"/>
      <c r="J131" s="105"/>
      <c r="K131" s="105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06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SALUD cuenta con el mayor presupuesto en esta región, con un nivel de ejecución del 70.0%, del mismo modo para proyectos EDUCACION se tiene un nivel de avance de 64.2%. Cabe destacar que solo estos dos sectores concentran el 63.4% del presupuesto de esta región. 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20"/>
    </row>
    <row r="134" spans="2:15" x14ac:dyDescent="0.25">
      <c r="B134" s="1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20"/>
    </row>
    <row r="135" spans="2:15" x14ac:dyDescent="0.25">
      <c r="B135" s="16"/>
      <c r="C135" s="19"/>
      <c r="D135" s="11"/>
      <c r="E135" s="11"/>
      <c r="F135" s="11"/>
      <c r="G135" s="11"/>
      <c r="H135" s="19"/>
      <c r="I135" s="19"/>
      <c r="J135" s="19"/>
      <c r="K135" s="19"/>
      <c r="L135" s="19"/>
      <c r="M135" s="19"/>
      <c r="N135" s="19"/>
      <c r="O135" s="20"/>
    </row>
    <row r="136" spans="2:15" x14ac:dyDescent="0.25">
      <c r="B136" s="16"/>
      <c r="C136" s="19"/>
      <c r="D136" s="11"/>
      <c r="E136" s="115" t="s">
        <v>80</v>
      </c>
      <c r="F136" s="115"/>
      <c r="G136" s="115"/>
      <c r="H136" s="115"/>
      <c r="I136" s="115"/>
      <c r="J136" s="115"/>
      <c r="K136" s="115"/>
      <c r="L136" s="115"/>
      <c r="M136" s="19"/>
      <c r="N136" s="19"/>
      <c r="O136" s="20"/>
    </row>
    <row r="137" spans="2:15" x14ac:dyDescent="0.25">
      <c r="B137" s="16"/>
      <c r="C137" s="19"/>
      <c r="D137" s="11"/>
      <c r="E137" s="11"/>
      <c r="F137" s="116" t="s">
        <v>1</v>
      </c>
      <c r="G137" s="116"/>
      <c r="H137" s="116"/>
      <c r="I137" s="116"/>
      <c r="J137" s="116"/>
      <c r="K137" s="116"/>
      <c r="L137" s="11"/>
      <c r="M137" s="19"/>
      <c r="N137" s="19"/>
      <c r="O137" s="20"/>
    </row>
    <row r="138" spans="2:15" x14ac:dyDescent="0.25">
      <c r="B138" s="16"/>
      <c r="C138" s="19"/>
      <c r="D138" s="11"/>
      <c r="E138" s="19"/>
      <c r="F138" s="117" t="s">
        <v>27</v>
      </c>
      <c r="G138" s="117"/>
      <c r="H138" s="70" t="s">
        <v>25</v>
      </c>
      <c r="I138" s="70" t="s">
        <v>3</v>
      </c>
      <c r="J138" s="70" t="s">
        <v>26</v>
      </c>
      <c r="K138" s="70" t="s">
        <v>23</v>
      </c>
      <c r="L138" s="11"/>
      <c r="M138" s="19"/>
      <c r="N138" s="19"/>
      <c r="O138" s="20"/>
    </row>
    <row r="139" spans="2:15" x14ac:dyDescent="0.25">
      <c r="B139" s="16"/>
      <c r="C139" s="19"/>
      <c r="D139" s="11"/>
      <c r="E139" s="19"/>
      <c r="F139" s="71" t="s">
        <v>76</v>
      </c>
      <c r="G139" s="78"/>
      <c r="H139" s="68">
        <v>143.747794</v>
      </c>
      <c r="I139" s="74">
        <f>+H139/H$147</f>
        <v>0.42908796075209643</v>
      </c>
      <c r="J139" s="68">
        <v>100.552981</v>
      </c>
      <c r="K139" s="74">
        <f>+J139/H139</f>
        <v>0.69950973299805908</v>
      </c>
      <c r="L139" s="11"/>
      <c r="M139" s="19"/>
      <c r="N139" s="19"/>
      <c r="O139" s="20"/>
    </row>
    <row r="140" spans="2:15" x14ac:dyDescent="0.25">
      <c r="B140" s="16"/>
      <c r="C140" s="19"/>
      <c r="D140" s="11"/>
      <c r="E140" s="19"/>
      <c r="F140" s="71" t="s">
        <v>67</v>
      </c>
      <c r="G140" s="78"/>
      <c r="H140" s="68">
        <v>68.510458</v>
      </c>
      <c r="I140" s="74">
        <f t="shared" ref="I140:I146" si="19">+H140/H$147</f>
        <v>0.20450409634399086</v>
      </c>
      <c r="J140" s="68">
        <v>44.003008999999999</v>
      </c>
      <c r="K140" s="74">
        <f t="shared" ref="K140:K147" si="20">+J140/H140</f>
        <v>0.64228163530887505</v>
      </c>
      <c r="L140" s="11"/>
      <c r="M140" s="19"/>
      <c r="N140" s="19"/>
      <c r="O140" s="20"/>
    </row>
    <row r="141" spans="2:15" x14ac:dyDescent="0.25">
      <c r="B141" s="16"/>
      <c r="C141" s="19"/>
      <c r="D141" s="11"/>
      <c r="E141" s="19"/>
      <c r="F141" s="71" t="s">
        <v>65</v>
      </c>
      <c r="G141" s="78"/>
      <c r="H141" s="68">
        <v>57.578522</v>
      </c>
      <c r="I141" s="74">
        <f t="shared" si="19"/>
        <v>0.17187220687435192</v>
      </c>
      <c r="J141" s="68">
        <v>14.135263</v>
      </c>
      <c r="K141" s="74">
        <f t="shared" si="20"/>
        <v>0.24549541233448124</v>
      </c>
      <c r="L141" s="11"/>
      <c r="M141" s="19"/>
      <c r="N141" s="19"/>
      <c r="O141" s="20"/>
    </row>
    <row r="142" spans="2:15" x14ac:dyDescent="0.25">
      <c r="B142" s="16"/>
      <c r="C142" s="19"/>
      <c r="D142" s="11"/>
      <c r="E142" s="19"/>
      <c r="F142" s="71" t="s">
        <v>69</v>
      </c>
      <c r="G142" s="78"/>
      <c r="H142" s="68">
        <v>27.31635</v>
      </c>
      <c r="I142" s="74">
        <f t="shared" si="19"/>
        <v>8.1539455949428546E-2</v>
      </c>
      <c r="J142" s="68">
        <v>14.045683</v>
      </c>
      <c r="K142" s="74">
        <f t="shared" si="20"/>
        <v>0.51418593626161624</v>
      </c>
      <c r="L142" s="11"/>
      <c r="M142" s="19"/>
      <c r="N142" s="19"/>
      <c r="O142" s="20"/>
    </row>
    <row r="143" spans="2:15" x14ac:dyDescent="0.25">
      <c r="B143" s="16"/>
      <c r="C143" s="19"/>
      <c r="D143" s="11"/>
      <c r="E143" s="19"/>
      <c r="F143" s="71" t="s">
        <v>68</v>
      </c>
      <c r="G143" s="78"/>
      <c r="H143" s="68">
        <v>15.194603000000001</v>
      </c>
      <c r="I143" s="74">
        <f t="shared" si="19"/>
        <v>4.5355974059036255E-2</v>
      </c>
      <c r="J143" s="68">
        <v>6.2854799999999997</v>
      </c>
      <c r="K143" s="74">
        <f>+J143/H143</f>
        <v>0.41366529944875818</v>
      </c>
      <c r="L143" s="11"/>
      <c r="M143" s="19"/>
      <c r="N143" s="19"/>
      <c r="O143" s="20"/>
    </row>
    <row r="144" spans="2:15" x14ac:dyDescent="0.25">
      <c r="B144" s="16"/>
      <c r="C144" s="19"/>
      <c r="D144" s="11"/>
      <c r="E144" s="19"/>
      <c r="F144" s="71" t="s">
        <v>71</v>
      </c>
      <c r="G144" s="78"/>
      <c r="H144" s="68">
        <v>9.9053349999999991</v>
      </c>
      <c r="I144" s="74">
        <f t="shared" si="19"/>
        <v>2.9567479802273467E-2</v>
      </c>
      <c r="J144" s="68">
        <v>6.3080749999999997</v>
      </c>
      <c r="K144" s="74">
        <f t="shared" si="20"/>
        <v>0.63683610902609555</v>
      </c>
      <c r="L144" s="11"/>
      <c r="M144" s="19"/>
      <c r="N144" s="19"/>
      <c r="O144" s="20"/>
    </row>
    <row r="145" spans="2:15" x14ac:dyDescent="0.25">
      <c r="B145" s="16"/>
      <c r="C145" s="19"/>
      <c r="D145" s="11"/>
      <c r="E145" s="19"/>
      <c r="F145" s="71" t="s">
        <v>66</v>
      </c>
      <c r="G145" s="78"/>
      <c r="H145" s="68">
        <v>5.6113869999999997</v>
      </c>
      <c r="I145" s="74">
        <f t="shared" si="19"/>
        <v>1.675002125473191E-2</v>
      </c>
      <c r="J145" s="68">
        <v>4.2267279999999996</v>
      </c>
      <c r="K145" s="74">
        <f t="shared" si="20"/>
        <v>0.75324122182269726</v>
      </c>
      <c r="L145" s="11"/>
      <c r="M145" s="19"/>
      <c r="N145" s="19"/>
      <c r="O145" s="20"/>
    </row>
    <row r="146" spans="2:15" x14ac:dyDescent="0.25">
      <c r="B146" s="16"/>
      <c r="C146" s="19"/>
      <c r="D146" s="11"/>
      <c r="E146" s="19"/>
      <c r="F146" s="71" t="s">
        <v>72</v>
      </c>
      <c r="G146" s="78"/>
      <c r="H146" s="68">
        <v>7.1433050000001117</v>
      </c>
      <c r="I146" s="74">
        <f t="shared" si="19"/>
        <v>2.1322804964090804E-2</v>
      </c>
      <c r="J146" s="68">
        <v>3.3155840000000012</v>
      </c>
      <c r="K146" s="74">
        <f t="shared" si="20"/>
        <v>0.46415265762835961</v>
      </c>
      <c r="L146" s="11"/>
      <c r="M146" s="19"/>
      <c r="N146" s="19"/>
      <c r="O146" s="20"/>
    </row>
    <row r="147" spans="2:15" x14ac:dyDescent="0.25">
      <c r="B147" s="16"/>
      <c r="C147" s="19"/>
      <c r="D147" s="11"/>
      <c r="E147" s="19"/>
      <c r="F147" s="72" t="s">
        <v>0</v>
      </c>
      <c r="G147" s="79"/>
      <c r="H147" s="69">
        <f>SUM(H139:H146)</f>
        <v>335.00775400000003</v>
      </c>
      <c r="I147" s="73">
        <f>SUM(I139:I146)</f>
        <v>1.0000000000000002</v>
      </c>
      <c r="J147" s="69">
        <f>SUM(J139:J146)</f>
        <v>192.87280300000003</v>
      </c>
      <c r="K147" s="73">
        <f t="shared" si="20"/>
        <v>0.57572638453019209</v>
      </c>
      <c r="L147" s="11"/>
      <c r="M147" s="19"/>
      <c r="N147" s="19"/>
      <c r="O147" s="20"/>
    </row>
    <row r="148" spans="2:15" x14ac:dyDescent="0.25">
      <c r="B148" s="16"/>
      <c r="C148" s="19"/>
      <c r="E148" s="11"/>
      <c r="F148" s="105" t="s">
        <v>63</v>
      </c>
      <c r="G148" s="105"/>
      <c r="H148" s="105"/>
      <c r="I148" s="105"/>
      <c r="J148" s="105"/>
      <c r="K148" s="105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6"/>
      <c r="G149" s="46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06" t="str">
        <f>+CONCATENATE("Al 13 de noviembre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13 de noviembre de los 177  proyectos presupuestados para el 2017, 50 no cuentan con ningún avance en ejecución del gasto, mientras que 56 (31.6% de proyectos) no superan el 50,0% de ejecución, 55 proyectos (31.1% del total) tienen un nivel de ejecución mayor al 50,0% pero no culminan al 100% y 16 proyectos por S/ 4.3 millones se han ejecutado al 100,0%.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20"/>
    </row>
    <row r="151" spans="2:15" x14ac:dyDescent="0.25">
      <c r="B151" s="1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20"/>
    </row>
    <row r="152" spans="2:15" x14ac:dyDescent="0.25">
      <c r="B152" s="16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2:15" x14ac:dyDescent="0.25">
      <c r="B153" s="16"/>
      <c r="C153" s="19"/>
      <c r="D153" s="19"/>
      <c r="E153" s="115" t="s">
        <v>91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11"/>
      <c r="F154" s="116" t="s">
        <v>38</v>
      </c>
      <c r="G154" s="116"/>
      <c r="H154" s="116"/>
      <c r="I154" s="116"/>
      <c r="J154" s="116"/>
      <c r="K154" s="116"/>
      <c r="L154" s="11"/>
      <c r="M154" s="19"/>
      <c r="N154" s="19"/>
      <c r="O154" s="20"/>
    </row>
    <row r="155" spans="2:15" x14ac:dyDescent="0.25">
      <c r="B155" s="16"/>
      <c r="C155" s="19"/>
      <c r="D155" s="19"/>
      <c r="E155" s="19"/>
      <c r="F155" s="70" t="s">
        <v>30</v>
      </c>
      <c r="G155" s="70" t="s">
        <v>23</v>
      </c>
      <c r="H155" s="70" t="s">
        <v>25</v>
      </c>
      <c r="I155" s="70" t="s">
        <v>12</v>
      </c>
      <c r="J155" s="70" t="s">
        <v>29</v>
      </c>
      <c r="K155" s="70" t="s">
        <v>3</v>
      </c>
      <c r="L155" s="19"/>
      <c r="M155" s="19"/>
      <c r="N155" s="19"/>
      <c r="O155" s="20"/>
    </row>
    <row r="156" spans="2:15" x14ac:dyDescent="0.25">
      <c r="B156" s="16"/>
      <c r="C156" s="19"/>
      <c r="D156" s="19"/>
      <c r="E156" s="19"/>
      <c r="F156" s="84" t="s">
        <v>31</v>
      </c>
      <c r="G156" s="74">
        <f>+I156/H156</f>
        <v>0</v>
      </c>
      <c r="H156" s="68">
        <v>17.555668000000004</v>
      </c>
      <c r="I156" s="68">
        <v>0</v>
      </c>
      <c r="J156" s="84">
        <v>50</v>
      </c>
      <c r="K156" s="74">
        <f>+J156/J$160</f>
        <v>0.2824858757062147</v>
      </c>
      <c r="L156" s="19"/>
      <c r="M156" s="19"/>
      <c r="N156" s="19"/>
      <c r="O156" s="20"/>
    </row>
    <row r="157" spans="2:15" x14ac:dyDescent="0.25">
      <c r="B157" s="16"/>
      <c r="C157" s="19"/>
      <c r="D157" s="19"/>
      <c r="E157" s="19"/>
      <c r="F157" s="84" t="s">
        <v>32</v>
      </c>
      <c r="G157" s="74">
        <f t="shared" ref="G157:G160" si="21">+I157/H157</f>
        <v>0.1520023960803582</v>
      </c>
      <c r="H157" s="68">
        <v>100.15690800000002</v>
      </c>
      <c r="I157" s="68">
        <v>15.22409</v>
      </c>
      <c r="J157" s="84">
        <v>56</v>
      </c>
      <c r="K157" s="74">
        <f t="shared" ref="K157:K159" si="22">+J157/J$160</f>
        <v>0.31638418079096048</v>
      </c>
      <c r="L157" s="19"/>
      <c r="M157" s="19"/>
      <c r="N157" s="19"/>
      <c r="O157" s="20"/>
    </row>
    <row r="158" spans="2:15" x14ac:dyDescent="0.25">
      <c r="B158" s="16"/>
      <c r="C158" s="19"/>
      <c r="D158" s="19"/>
      <c r="E158" s="19"/>
      <c r="F158" s="84" t="s">
        <v>33</v>
      </c>
      <c r="G158" s="74">
        <f t="shared" si="21"/>
        <v>0.81388711823560922</v>
      </c>
      <c r="H158" s="68">
        <v>212.96283000000005</v>
      </c>
      <c r="I158" s="68">
        <v>173.32770399999998</v>
      </c>
      <c r="J158" s="84">
        <v>55</v>
      </c>
      <c r="K158" s="74">
        <f t="shared" si="22"/>
        <v>0.31073446327683618</v>
      </c>
      <c r="L158" s="19"/>
      <c r="M158" s="19"/>
      <c r="N158" s="19"/>
      <c r="O158" s="20"/>
    </row>
    <row r="159" spans="2:15" x14ac:dyDescent="0.25">
      <c r="B159" s="16"/>
      <c r="C159" s="19"/>
      <c r="D159" s="19"/>
      <c r="E159" s="19"/>
      <c r="F159" s="84" t="s">
        <v>34</v>
      </c>
      <c r="G159" s="74">
        <f t="shared" si="21"/>
        <v>0.9973836358482745</v>
      </c>
      <c r="H159" s="68">
        <v>4.3323479999999996</v>
      </c>
      <c r="I159" s="68">
        <v>4.3210129999999998</v>
      </c>
      <c r="J159" s="84">
        <v>16</v>
      </c>
      <c r="K159" s="74">
        <f t="shared" si="22"/>
        <v>9.03954802259887E-2</v>
      </c>
      <c r="L159" s="19"/>
      <c r="M159" s="19"/>
      <c r="N159" s="19"/>
      <c r="O159" s="20"/>
    </row>
    <row r="160" spans="2:15" x14ac:dyDescent="0.25">
      <c r="B160" s="16"/>
      <c r="C160" s="19"/>
      <c r="D160" s="19"/>
      <c r="E160" s="19"/>
      <c r="F160" s="85" t="s">
        <v>0</v>
      </c>
      <c r="G160" s="73">
        <f t="shared" si="21"/>
        <v>0.57572639647021395</v>
      </c>
      <c r="H160" s="69">
        <f t="shared" ref="H160:J160" si="23">SUM(H156:H159)</f>
        <v>335.00775400000009</v>
      </c>
      <c r="I160" s="69">
        <f t="shared" si="23"/>
        <v>192.87280699999997</v>
      </c>
      <c r="J160" s="85">
        <f t="shared" si="23"/>
        <v>177</v>
      </c>
      <c r="K160" s="73">
        <f>SUM(K156:K159)</f>
        <v>1</v>
      </c>
      <c r="L160" s="19"/>
      <c r="M160" s="19"/>
      <c r="N160" s="19"/>
      <c r="O160" s="20"/>
    </row>
    <row r="161" spans="2:15" x14ac:dyDescent="0.25">
      <c r="B161" s="16"/>
      <c r="C161" s="19"/>
      <c r="E161" s="11"/>
      <c r="F161" s="105" t="s">
        <v>63</v>
      </c>
      <c r="G161" s="105"/>
      <c r="H161" s="105"/>
      <c r="I161" s="105"/>
      <c r="J161" s="105"/>
      <c r="K161" s="105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0"/>
    </row>
    <row r="167" spans="2:15" x14ac:dyDescent="0.25">
      <c r="B167" s="16"/>
      <c r="C167" s="118" t="s">
        <v>36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7"/>
    </row>
    <row r="168" spans="2:15" x14ac:dyDescent="0.25">
      <c r="B168" s="16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8"/>
    </row>
    <row r="169" spans="2:15" ht="15" customHeight="1" x14ac:dyDescent="0.25">
      <c r="B169" s="16"/>
      <c r="C169" s="106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53.1%, mientras que para los proyectos del tipo social se registra un avance del 46.8% a dos meses de culminar el año 2017. Cabe resaltar que estos dos tipos de proyectos absorben el 92.9% del presupuesto total de los Gobiernos Locales en esta región.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8"/>
    </row>
    <row r="170" spans="2:15" x14ac:dyDescent="0.25">
      <c r="B170" s="1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20"/>
    </row>
    <row r="171" spans="2:15" x14ac:dyDescent="0.25">
      <c r="B171" s="16"/>
      <c r="C171" s="19"/>
      <c r="D171" s="19"/>
      <c r="E171" s="11"/>
      <c r="F171" s="11"/>
      <c r="G171" s="11"/>
      <c r="H171" s="11"/>
      <c r="I171" s="11"/>
      <c r="J171" s="11"/>
      <c r="K171" s="11"/>
      <c r="L171" s="11"/>
      <c r="M171" s="19"/>
      <c r="N171" s="19"/>
      <c r="O171" s="20"/>
    </row>
    <row r="172" spans="2:15" x14ac:dyDescent="0.25">
      <c r="B172" s="16"/>
      <c r="C172" s="19"/>
      <c r="D172" s="19"/>
      <c r="E172" s="119" t="s">
        <v>86</v>
      </c>
      <c r="F172" s="119"/>
      <c r="G172" s="119"/>
      <c r="H172" s="119"/>
      <c r="I172" s="119"/>
      <c r="J172" s="119"/>
      <c r="K172" s="119"/>
      <c r="L172" s="119"/>
      <c r="M172" s="19"/>
      <c r="N172" s="19"/>
      <c r="O172" s="20"/>
    </row>
    <row r="173" spans="2:15" x14ac:dyDescent="0.25">
      <c r="B173" s="16"/>
      <c r="C173" s="19"/>
      <c r="D173" s="19"/>
      <c r="E173" s="11"/>
      <c r="F173" s="116" t="s">
        <v>1</v>
      </c>
      <c r="G173" s="116"/>
      <c r="H173" s="116"/>
      <c r="I173" s="116"/>
      <c r="J173" s="116"/>
      <c r="K173" s="116"/>
      <c r="L173" s="11"/>
      <c r="M173" s="19"/>
      <c r="N173" s="19"/>
      <c r="O173" s="20"/>
    </row>
    <row r="174" spans="2:15" x14ac:dyDescent="0.25">
      <c r="B174" s="16"/>
      <c r="C174" s="19"/>
      <c r="D174" s="19"/>
      <c r="E174" s="11"/>
      <c r="F174" s="117" t="s">
        <v>37</v>
      </c>
      <c r="G174" s="117"/>
      <c r="H174" s="70" t="s">
        <v>11</v>
      </c>
      <c r="I174" s="70" t="s">
        <v>21</v>
      </c>
      <c r="J174" s="70" t="s">
        <v>22</v>
      </c>
      <c r="K174" s="70" t="s">
        <v>23</v>
      </c>
      <c r="L174" s="11"/>
      <c r="M174" s="19"/>
      <c r="N174" s="19"/>
      <c r="O174" s="20"/>
    </row>
    <row r="175" spans="2:15" x14ac:dyDescent="0.25">
      <c r="B175" s="16"/>
      <c r="C175" s="19"/>
      <c r="D175" s="19"/>
      <c r="E175" s="11"/>
      <c r="F175" s="71" t="s">
        <v>18</v>
      </c>
      <c r="G175" s="53"/>
      <c r="H175" s="67">
        <v>168.76634100000001</v>
      </c>
      <c r="I175" s="74">
        <f>+H175/H$179</f>
        <v>0.59427854648887068</v>
      </c>
      <c r="J175" s="68">
        <v>89.647004999999993</v>
      </c>
      <c r="K175" s="74">
        <f>+J175/H175</f>
        <v>0.53119007302528398</v>
      </c>
      <c r="L175" s="11"/>
      <c r="M175" s="19"/>
      <c r="N175" s="19"/>
      <c r="O175" s="20"/>
    </row>
    <row r="176" spans="2:15" x14ac:dyDescent="0.25">
      <c r="B176" s="16"/>
      <c r="C176" s="19"/>
      <c r="D176" s="19"/>
      <c r="E176" s="11"/>
      <c r="F176" s="71" t="s">
        <v>19</v>
      </c>
      <c r="G176" s="53"/>
      <c r="H176" s="68">
        <v>95.161315999999985</v>
      </c>
      <c r="I176" s="74">
        <f>+H176/H$179</f>
        <v>0.33509246108765312</v>
      </c>
      <c r="J176" s="68">
        <v>44.491309999999999</v>
      </c>
      <c r="K176" s="74">
        <f t="shared" ref="K176:K179" si="24">+J176/H176</f>
        <v>0.46753567384461148</v>
      </c>
      <c r="L176" s="11"/>
      <c r="M176" s="19"/>
      <c r="N176" s="19"/>
      <c r="O176" s="20"/>
    </row>
    <row r="177" spans="2:15" x14ac:dyDescent="0.25">
      <c r="B177" s="16"/>
      <c r="C177" s="19"/>
      <c r="D177" s="19"/>
      <c r="E177" s="11"/>
      <c r="F177" s="71" t="s">
        <v>28</v>
      </c>
      <c r="G177" s="53"/>
      <c r="H177" s="68">
        <v>8.6113630000000008</v>
      </c>
      <c r="I177" s="74">
        <f t="shared" ref="I177:I178" si="25">+H177/H$179</f>
        <v>3.0323275699436065E-2</v>
      </c>
      <c r="J177" s="68">
        <v>3.5486689999999999</v>
      </c>
      <c r="K177" s="74">
        <f t="shared" si="24"/>
        <v>0.41209144243483864</v>
      </c>
      <c r="L177" s="11"/>
      <c r="M177" s="19"/>
      <c r="N177" s="19"/>
      <c r="O177" s="20"/>
    </row>
    <row r="178" spans="2:15" x14ac:dyDescent="0.25">
      <c r="B178" s="16"/>
      <c r="C178" s="19"/>
      <c r="D178" s="19"/>
      <c r="E178" s="11"/>
      <c r="F178" s="71" t="s">
        <v>20</v>
      </c>
      <c r="G178" s="53"/>
      <c r="H178" s="68">
        <v>11.446229000000001</v>
      </c>
      <c r="I178" s="74">
        <f t="shared" si="25"/>
        <v>4.0305716724040132E-2</v>
      </c>
      <c r="J178" s="68">
        <v>7.3922929999999996</v>
      </c>
      <c r="K178" s="74">
        <f t="shared" si="24"/>
        <v>0.64582780931606376</v>
      </c>
      <c r="L178" s="11"/>
      <c r="M178" s="19"/>
      <c r="N178" s="19"/>
      <c r="O178" s="20"/>
    </row>
    <row r="179" spans="2:15" x14ac:dyDescent="0.25">
      <c r="B179" s="16"/>
      <c r="C179" s="19"/>
      <c r="D179" s="19"/>
      <c r="E179" s="11"/>
      <c r="F179" s="72" t="s">
        <v>0</v>
      </c>
      <c r="G179" s="55"/>
      <c r="H179" s="69">
        <f>SUM(H175:H178)</f>
        <v>283.98524900000001</v>
      </c>
      <c r="I179" s="73">
        <f>SUM(I175:I178)</f>
        <v>1</v>
      </c>
      <c r="J179" s="69">
        <f>SUM(J175:J178)</f>
        <v>145.07927699999996</v>
      </c>
      <c r="K179" s="73">
        <f t="shared" si="24"/>
        <v>0.51086905925877846</v>
      </c>
      <c r="L179" s="11"/>
      <c r="M179" s="19"/>
      <c r="N179" s="19"/>
      <c r="O179" s="20"/>
    </row>
    <row r="180" spans="2:15" x14ac:dyDescent="0.25">
      <c r="B180" s="16"/>
      <c r="C180" s="19"/>
      <c r="E180" s="11"/>
      <c r="F180" s="105" t="s">
        <v>63</v>
      </c>
      <c r="G180" s="105"/>
      <c r="H180" s="105"/>
      <c r="I180" s="105"/>
      <c r="J180" s="105"/>
      <c r="K180" s="105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06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53.9%, del mismo modo para proyectos EDUCACION se tiene un nivel de avance de 50.3%. Cabe destacar que solo estos dos sectores concentran el 60.3% del presupuesto de esta región. 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20"/>
    </row>
    <row r="183" spans="2:15" x14ac:dyDescent="0.25">
      <c r="B183" s="1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20"/>
    </row>
    <row r="184" spans="2:15" x14ac:dyDescent="0.25">
      <c r="B184" s="16"/>
      <c r="C184" s="19"/>
      <c r="D184" s="11"/>
      <c r="E184" s="11"/>
      <c r="F184" s="11"/>
      <c r="G184" s="11"/>
      <c r="H184" s="19"/>
      <c r="I184" s="19"/>
      <c r="J184" s="19"/>
      <c r="K184" s="19"/>
      <c r="L184" s="19"/>
      <c r="M184" s="19"/>
      <c r="N184" s="19"/>
      <c r="O184" s="20"/>
    </row>
    <row r="185" spans="2:15" x14ac:dyDescent="0.25">
      <c r="B185" s="16"/>
      <c r="C185" s="19"/>
      <c r="D185" s="11"/>
      <c r="E185" s="115" t="s">
        <v>80</v>
      </c>
      <c r="F185" s="115"/>
      <c r="G185" s="115"/>
      <c r="H185" s="115"/>
      <c r="I185" s="115"/>
      <c r="J185" s="115"/>
      <c r="K185" s="115"/>
      <c r="L185" s="115"/>
      <c r="M185" s="19"/>
      <c r="N185" s="19"/>
      <c r="O185" s="20"/>
    </row>
    <row r="186" spans="2:15" x14ac:dyDescent="0.25">
      <c r="B186" s="16"/>
      <c r="C186" s="19"/>
      <c r="D186" s="11"/>
      <c r="E186" s="11"/>
      <c r="F186" s="116" t="s">
        <v>1</v>
      </c>
      <c r="G186" s="116"/>
      <c r="H186" s="116"/>
      <c r="I186" s="116"/>
      <c r="J186" s="116"/>
      <c r="K186" s="116"/>
      <c r="L186" s="11"/>
      <c r="M186" s="19"/>
      <c r="N186" s="19"/>
      <c r="O186" s="20"/>
    </row>
    <row r="187" spans="2:15" x14ac:dyDescent="0.25">
      <c r="B187" s="16"/>
      <c r="C187" s="19"/>
      <c r="D187" s="11"/>
      <c r="E187" s="19"/>
      <c r="F187" s="117" t="s">
        <v>27</v>
      </c>
      <c r="G187" s="117"/>
      <c r="H187" s="70" t="s">
        <v>25</v>
      </c>
      <c r="I187" s="70" t="s">
        <v>3</v>
      </c>
      <c r="J187" s="70" t="s">
        <v>26</v>
      </c>
      <c r="K187" s="70" t="s">
        <v>23</v>
      </c>
      <c r="L187" s="11"/>
      <c r="M187" s="19"/>
      <c r="N187" s="19"/>
      <c r="O187" s="20"/>
    </row>
    <row r="188" spans="2:15" x14ac:dyDescent="0.25">
      <c r="B188" s="16"/>
      <c r="C188" s="19"/>
      <c r="D188" s="11"/>
      <c r="E188" s="19"/>
      <c r="F188" s="71" t="s">
        <v>65</v>
      </c>
      <c r="G188" s="78"/>
      <c r="H188" s="68">
        <v>129.260166</v>
      </c>
      <c r="I188" s="74">
        <f>+H188/H$196</f>
        <v>0.45516507091535596</v>
      </c>
      <c r="J188" s="68">
        <v>69.650853999999995</v>
      </c>
      <c r="K188" s="74">
        <f>+J188/H188</f>
        <v>0.53884236849889233</v>
      </c>
      <c r="L188" s="11"/>
      <c r="M188" s="19"/>
      <c r="N188" s="19"/>
      <c r="O188" s="20"/>
    </row>
    <row r="189" spans="2:15" x14ac:dyDescent="0.25">
      <c r="B189" s="16"/>
      <c r="C189" s="19"/>
      <c r="D189" s="11"/>
      <c r="E189" s="19"/>
      <c r="F189" s="71" t="s">
        <v>67</v>
      </c>
      <c r="G189" s="78"/>
      <c r="H189" s="68">
        <v>42.103831999999997</v>
      </c>
      <c r="I189" s="74">
        <f t="shared" ref="I189:I195" si="26">+H189/H$196</f>
        <v>0.14826063025548206</v>
      </c>
      <c r="J189" s="68">
        <v>21.184374999999999</v>
      </c>
      <c r="K189" s="74">
        <f t="shared" ref="K189:K191" si="27">+J189/H189</f>
        <v>0.50314600818281818</v>
      </c>
      <c r="L189" s="11"/>
      <c r="M189" s="19"/>
      <c r="N189" s="19"/>
      <c r="O189" s="20"/>
    </row>
    <row r="190" spans="2:15" x14ac:dyDescent="0.25">
      <c r="B190" s="16"/>
      <c r="C190" s="19"/>
      <c r="D190" s="11"/>
      <c r="E190" s="19"/>
      <c r="F190" s="71" t="s">
        <v>66</v>
      </c>
      <c r="G190" s="78"/>
      <c r="H190" s="68">
        <v>37.473754999999997</v>
      </c>
      <c r="I190" s="74">
        <f t="shared" si="26"/>
        <v>0.13195669539864024</v>
      </c>
      <c r="J190" s="68">
        <v>16.610538999999999</v>
      </c>
      <c r="K190" s="74">
        <f t="shared" si="27"/>
        <v>0.4432579281152903</v>
      </c>
      <c r="L190" s="11"/>
      <c r="M190" s="19"/>
      <c r="N190" s="19"/>
      <c r="O190" s="20"/>
    </row>
    <row r="191" spans="2:15" x14ac:dyDescent="0.25">
      <c r="B191" s="16"/>
      <c r="C191" s="19"/>
      <c r="D191" s="11"/>
      <c r="E191" s="19"/>
      <c r="F191" s="71" t="s">
        <v>69</v>
      </c>
      <c r="G191" s="78"/>
      <c r="H191" s="68">
        <v>15.309806999999999</v>
      </c>
      <c r="I191" s="74">
        <f t="shared" si="26"/>
        <v>5.3910571249424305E-2</v>
      </c>
      <c r="J191" s="68">
        <v>6.760116</v>
      </c>
      <c r="K191" s="74">
        <f t="shared" si="27"/>
        <v>0.44155461920584632</v>
      </c>
      <c r="L191" s="11"/>
      <c r="M191" s="19"/>
      <c r="N191" s="19"/>
      <c r="O191" s="20"/>
    </row>
    <row r="192" spans="2:15" x14ac:dyDescent="0.25">
      <c r="B192" s="16"/>
      <c r="C192" s="19"/>
      <c r="D192" s="11"/>
      <c r="E192" s="19"/>
      <c r="F192" s="71" t="s">
        <v>71</v>
      </c>
      <c r="G192" s="78"/>
      <c r="H192" s="68">
        <v>11.446229000000001</v>
      </c>
      <c r="I192" s="74">
        <f t="shared" si="26"/>
        <v>4.0305716724040139E-2</v>
      </c>
      <c r="J192" s="68">
        <v>7.3922929999999996</v>
      </c>
      <c r="K192" s="74">
        <f>+J192/H192</f>
        <v>0.64582780931606376</v>
      </c>
      <c r="L192" s="11"/>
      <c r="M192" s="19"/>
      <c r="N192" s="19"/>
      <c r="O192" s="20"/>
    </row>
    <row r="193" spans="2:15" x14ac:dyDescent="0.25">
      <c r="B193" s="16"/>
      <c r="C193" s="19"/>
      <c r="D193" s="11"/>
      <c r="E193" s="19"/>
      <c r="F193" s="71" t="s">
        <v>77</v>
      </c>
      <c r="G193" s="78"/>
      <c r="H193" s="68">
        <v>10.706480000000001</v>
      </c>
      <c r="I193" s="74">
        <f t="shared" si="26"/>
        <v>3.7700831425930871E-2</v>
      </c>
      <c r="J193" s="68">
        <v>6.2028179999999997</v>
      </c>
      <c r="K193" s="74">
        <f t="shared" ref="K193:K196" si="28">+J193/H193</f>
        <v>0.57935175706674824</v>
      </c>
      <c r="L193" s="11"/>
      <c r="M193" s="19"/>
      <c r="N193" s="19"/>
      <c r="O193" s="20"/>
    </row>
    <row r="194" spans="2:15" x14ac:dyDescent="0.25">
      <c r="B194" s="16"/>
      <c r="C194" s="19"/>
      <c r="D194" s="11"/>
      <c r="E194" s="19"/>
      <c r="F194" s="71" t="s">
        <v>78</v>
      </c>
      <c r="G194" s="78"/>
      <c r="H194" s="68">
        <v>8.6113630000000008</v>
      </c>
      <c r="I194" s="74">
        <f t="shared" si="26"/>
        <v>3.0323275699436072E-2</v>
      </c>
      <c r="J194" s="68">
        <v>3.5486689999999999</v>
      </c>
      <c r="K194" s="74">
        <f t="shared" si="28"/>
        <v>0.41209144243483864</v>
      </c>
      <c r="L194" s="11"/>
      <c r="M194" s="19"/>
      <c r="N194" s="19"/>
      <c r="O194" s="20"/>
    </row>
    <row r="195" spans="2:15" x14ac:dyDescent="0.25">
      <c r="B195" s="16"/>
      <c r="C195" s="19"/>
      <c r="D195" s="11"/>
      <c r="E195" s="19"/>
      <c r="F195" s="71" t="s">
        <v>72</v>
      </c>
      <c r="G195" s="78"/>
      <c r="H195" s="68">
        <v>29.073616999999985</v>
      </c>
      <c r="I195" s="74">
        <f t="shared" si="26"/>
        <v>0.10237720833169046</v>
      </c>
      <c r="J195" s="68">
        <v>13.729613000000001</v>
      </c>
      <c r="K195" s="74">
        <f t="shared" si="28"/>
        <v>0.47223615142209541</v>
      </c>
      <c r="L195" s="11"/>
      <c r="M195" s="19"/>
      <c r="N195" s="19"/>
      <c r="O195" s="20"/>
    </row>
    <row r="196" spans="2:15" x14ac:dyDescent="0.25">
      <c r="B196" s="16"/>
      <c r="C196" s="19"/>
      <c r="D196" s="11"/>
      <c r="E196" s="19"/>
      <c r="F196" s="72" t="s">
        <v>0</v>
      </c>
      <c r="G196" s="79"/>
      <c r="H196" s="69">
        <f>SUM(H188:H195)</f>
        <v>283.98524899999995</v>
      </c>
      <c r="I196" s="73">
        <f>SUM(I188:I195)</f>
        <v>1.0000000000000002</v>
      </c>
      <c r="J196" s="69">
        <f>SUM(J188:J195)</f>
        <v>145.07927699999999</v>
      </c>
      <c r="K196" s="73">
        <f t="shared" si="28"/>
        <v>0.51086905925877868</v>
      </c>
      <c r="L196" s="11"/>
      <c r="M196" s="19"/>
      <c r="N196" s="19"/>
      <c r="O196" s="20"/>
    </row>
    <row r="197" spans="2:15" x14ac:dyDescent="0.25">
      <c r="B197" s="16"/>
      <c r="C197" s="19"/>
      <c r="E197" s="11"/>
      <c r="F197" s="105" t="s">
        <v>63</v>
      </c>
      <c r="G197" s="105"/>
      <c r="H197" s="105"/>
      <c r="I197" s="105"/>
      <c r="J197" s="105"/>
      <c r="K197" s="105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6"/>
      <c r="G198" s="46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06" t="str">
        <f>+CONCATENATE("Al 13 de noviembre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13 de noviembre de los 507  proyectos presupuestados para el 2017, 145 no cuentan con ningún avance en ejecución del gasto, mientras que 76 (15.0% de proyectos) no superan el 50,0% de ejecución, 140 proyectos (27.6% del total) tienen un nivel de ejecución mayor al 50,0% pero no culminan al 100% y 146 proyectos por S/ 18.5 millones se han ejecutado al 100,0%.</v>
      </c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20"/>
    </row>
    <row r="200" spans="2:15" x14ac:dyDescent="0.25">
      <c r="B200" s="1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92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11"/>
      <c r="F203" s="116" t="s">
        <v>38</v>
      </c>
      <c r="G203" s="116"/>
      <c r="H203" s="116"/>
      <c r="I203" s="116"/>
      <c r="J203" s="116"/>
      <c r="K203" s="116"/>
      <c r="L203" s="11"/>
      <c r="M203" s="19"/>
      <c r="N203" s="19"/>
      <c r="O203" s="20"/>
    </row>
    <row r="204" spans="2:15" x14ac:dyDescent="0.25">
      <c r="B204" s="16"/>
      <c r="C204" s="19"/>
      <c r="D204" s="19"/>
      <c r="E204" s="19"/>
      <c r="F204" s="70" t="s">
        <v>30</v>
      </c>
      <c r="G204" s="70" t="s">
        <v>23</v>
      </c>
      <c r="H204" s="70" t="s">
        <v>25</v>
      </c>
      <c r="I204" s="70" t="s">
        <v>12</v>
      </c>
      <c r="J204" s="70" t="s">
        <v>29</v>
      </c>
      <c r="K204" s="70" t="s">
        <v>3</v>
      </c>
      <c r="L204" s="19"/>
      <c r="M204" s="19"/>
      <c r="N204" s="19"/>
      <c r="O204" s="20"/>
    </row>
    <row r="205" spans="2:15" x14ac:dyDescent="0.25">
      <c r="B205" s="16"/>
      <c r="C205" s="19"/>
      <c r="D205" s="19"/>
      <c r="E205" s="19"/>
      <c r="F205" s="84" t="s">
        <v>31</v>
      </c>
      <c r="G205" s="74">
        <f>+I205/H205</f>
        <v>0</v>
      </c>
      <c r="H205" s="68">
        <v>28.671090000000007</v>
      </c>
      <c r="I205" s="68">
        <v>0</v>
      </c>
      <c r="J205" s="84">
        <v>145</v>
      </c>
      <c r="K205" s="74">
        <f>+J205/J$209</f>
        <v>0.28599605522682447</v>
      </c>
      <c r="L205" s="19"/>
      <c r="M205" s="19"/>
      <c r="N205" s="19"/>
      <c r="O205" s="20"/>
    </row>
    <row r="206" spans="2:15" x14ac:dyDescent="0.25">
      <c r="B206" s="16"/>
      <c r="C206" s="19"/>
      <c r="D206" s="19"/>
      <c r="E206" s="19"/>
      <c r="F206" s="84" t="s">
        <v>32</v>
      </c>
      <c r="G206" s="74">
        <f t="shared" ref="G206:G209" si="29">+I206/H206</f>
        <v>0.25465388242091008</v>
      </c>
      <c r="H206" s="68">
        <v>110.97481699999997</v>
      </c>
      <c r="I206" s="68">
        <v>28.260168000000004</v>
      </c>
      <c r="J206" s="84">
        <v>76</v>
      </c>
      <c r="K206" s="74">
        <f t="shared" ref="K206:K208" si="30">+J206/J$209</f>
        <v>0.14990138067061143</v>
      </c>
      <c r="L206" s="19"/>
      <c r="M206" s="19"/>
      <c r="N206" s="19"/>
      <c r="O206" s="20"/>
    </row>
    <row r="207" spans="2:15" x14ac:dyDescent="0.25">
      <c r="B207" s="16"/>
      <c r="C207" s="19"/>
      <c r="D207" s="19"/>
      <c r="E207" s="19"/>
      <c r="F207" s="84" t="s">
        <v>33</v>
      </c>
      <c r="G207" s="74">
        <f t="shared" si="29"/>
        <v>0.78153964901572937</v>
      </c>
      <c r="H207" s="68">
        <v>125.81811700000003</v>
      </c>
      <c r="I207" s="68">
        <v>98.331846999999996</v>
      </c>
      <c r="J207" s="84">
        <v>140</v>
      </c>
      <c r="K207" s="74">
        <f t="shared" si="30"/>
        <v>0.27613412228796846</v>
      </c>
      <c r="L207" s="19"/>
      <c r="M207" s="19"/>
      <c r="N207" s="19"/>
      <c r="O207" s="20"/>
    </row>
    <row r="208" spans="2:15" x14ac:dyDescent="0.25">
      <c r="B208" s="16"/>
      <c r="C208" s="19"/>
      <c r="D208" s="19"/>
      <c r="E208" s="19"/>
      <c r="F208" s="84" t="s">
        <v>34</v>
      </c>
      <c r="G208" s="74">
        <f t="shared" si="29"/>
        <v>0.99816610402389727</v>
      </c>
      <c r="H208" s="68">
        <v>18.521225000000001</v>
      </c>
      <c r="I208" s="68">
        <v>18.487259000000009</v>
      </c>
      <c r="J208" s="84">
        <v>146</v>
      </c>
      <c r="K208" s="74">
        <f t="shared" si="30"/>
        <v>0.28796844181459569</v>
      </c>
      <c r="L208" s="19"/>
      <c r="M208" s="19"/>
      <c r="N208" s="19"/>
      <c r="O208" s="20"/>
    </row>
    <row r="209" spans="2:15" x14ac:dyDescent="0.25">
      <c r="B209" s="16"/>
      <c r="C209" s="19"/>
      <c r="D209" s="19"/>
      <c r="E209" s="19"/>
      <c r="F209" s="89" t="s">
        <v>0</v>
      </c>
      <c r="G209" s="73">
        <f t="shared" si="29"/>
        <v>0.51086904869484961</v>
      </c>
      <c r="H209" s="69">
        <f t="shared" ref="H209:J209" si="31">SUM(H205:H208)</f>
        <v>283.98524900000001</v>
      </c>
      <c r="I209" s="69">
        <f t="shared" si="31"/>
        <v>145.079274</v>
      </c>
      <c r="J209" s="85">
        <f t="shared" si="31"/>
        <v>507</v>
      </c>
      <c r="K209" s="73">
        <f>SUM(K205:K208)</f>
        <v>1</v>
      </c>
      <c r="L209" s="19"/>
      <c r="M209" s="19"/>
      <c r="N209" s="19"/>
      <c r="O209" s="20"/>
    </row>
    <row r="210" spans="2:15" x14ac:dyDescent="0.25">
      <c r="B210" s="16"/>
      <c r="C210" s="19"/>
      <c r="E210" s="11"/>
      <c r="F210" s="105" t="s">
        <v>63</v>
      </c>
      <c r="G210" s="105"/>
      <c r="H210" s="105"/>
      <c r="I210" s="105"/>
      <c r="J210" s="105"/>
      <c r="K210" s="105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  <mergeCell ref="B1:O2"/>
    <mergeCell ref="C7:N7"/>
    <mergeCell ref="C9:N10"/>
    <mergeCell ref="E14:F15"/>
    <mergeCell ref="G14:I14"/>
    <mergeCell ref="J14:L14"/>
    <mergeCell ref="E12:L12"/>
    <mergeCell ref="E13:L13"/>
    <mergeCell ref="F40:G40"/>
    <mergeCell ref="C35:N36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F81:G81"/>
    <mergeCell ref="F88:K88"/>
    <mergeCell ref="F89:G89"/>
    <mergeCell ref="C120:N121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C167:N167"/>
    <mergeCell ref="C169:N170"/>
    <mergeCell ref="E172:L172"/>
    <mergeCell ref="F173:K173"/>
    <mergeCell ref="F174:G174"/>
    <mergeCell ref="F148:K148"/>
    <mergeCell ref="C150:N151"/>
    <mergeCell ref="E153:L153"/>
    <mergeCell ref="F154:K154"/>
    <mergeCell ref="F161:K161"/>
  </mergeCells>
  <conditionalFormatting sqref="I81">
    <cfRule type="cellIs" dxfId="1" priority="2" operator="equal">
      <formula>0</formula>
    </cfRule>
  </conditionalFormatting>
  <conditionalFormatting sqref="I101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2. Oriente</vt:lpstr>
      <vt:lpstr>3. Amazonas</vt:lpstr>
      <vt:lpstr>4. Loreto</vt:lpstr>
      <vt:lpstr>5. San Martín</vt:lpstr>
      <vt:lpstr>6. Ucayali</vt:lpstr>
      <vt:lpstr>Hoja1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2017-11-20T15:38:14Z</dcterms:modified>
</cp:coreProperties>
</file>